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konkom\Desktop\"/>
    </mc:Choice>
  </mc:AlternateContent>
  <bookViews>
    <workbookView xWindow="480" yWindow="135" windowWidth="27795" windowHeight="14385"/>
  </bookViews>
  <sheets>
    <sheet name="144-р" sheetId="6" r:id="rId1"/>
  </sheets>
  <definedNames>
    <definedName name="_xlnm.Print_Area" localSheetId="0">'144-р'!$A$1:$BM$213</definedName>
  </definedNames>
  <calcPr calcId="162913"/>
</workbook>
</file>

<file path=xl/calcChain.xml><?xml version="1.0" encoding="utf-8"?>
<calcChain xmlns="http://schemas.openxmlformats.org/spreadsheetml/2006/main">
  <c r="AO82" i="6" l="1"/>
  <c r="AO97" i="6"/>
  <c r="AC50" i="6" l="1"/>
  <c r="AC54" i="6"/>
  <c r="AC48" i="6"/>
  <c r="AC52" i="6"/>
  <c r="AC51" i="6" l="1"/>
  <c r="AC56" i="6"/>
  <c r="AC47" i="6"/>
  <c r="AO113" i="6"/>
  <c r="AO101" i="6"/>
  <c r="AO100" i="6"/>
  <c r="BE100" i="6" s="1"/>
  <c r="BE101" i="6"/>
  <c r="BE102" i="6"/>
  <c r="BE103" i="6"/>
  <c r="BE104" i="6"/>
  <c r="AO87" i="6"/>
  <c r="AO99" i="6"/>
  <c r="AO80" i="6"/>
  <c r="AO85" i="6"/>
  <c r="AO98" i="6"/>
  <c r="AO90" i="6"/>
  <c r="AO81" i="6"/>
  <c r="AO79" i="6" l="1"/>
  <c r="BE166" i="6" l="1"/>
  <c r="BE165" i="6"/>
  <c r="BE164" i="6"/>
  <c r="BE134" i="6"/>
  <c r="BE133" i="6"/>
  <c r="BE132" i="6"/>
  <c r="AW90" i="6"/>
  <c r="AJ67" i="6"/>
  <c r="AB67" i="6"/>
  <c r="AK54" i="6"/>
  <c r="AK58" i="6" s="1"/>
  <c r="AS56" i="6"/>
  <c r="AO95" i="6" l="1"/>
  <c r="AO92" i="6"/>
  <c r="AO91" i="6"/>
  <c r="AO84" i="6"/>
  <c r="AO78" i="6"/>
  <c r="AC53" i="6" l="1"/>
  <c r="AC55" i="6"/>
  <c r="BE168" i="6" l="1"/>
  <c r="BE161" i="6"/>
  <c r="BE160" i="6"/>
  <c r="BE159" i="6"/>
  <c r="BE158" i="6"/>
  <c r="BE131" i="6"/>
  <c r="BE130" i="6"/>
  <c r="BE129" i="6"/>
  <c r="AO120" i="6" l="1"/>
  <c r="AO88" i="6"/>
  <c r="BE99" i="6"/>
  <c r="BE98" i="6"/>
  <c r="BE135" i="6" l="1"/>
  <c r="BE128" i="6"/>
  <c r="BE97" i="6"/>
  <c r="BE96" i="6"/>
  <c r="AO74" i="6"/>
  <c r="AR67" i="6"/>
  <c r="AS55" i="6"/>
  <c r="AS54" i="6"/>
  <c r="U20" i="6"/>
  <c r="BE163" i="6" l="1"/>
  <c r="BE162" i="6"/>
  <c r="BE127" i="6"/>
  <c r="BE126" i="6"/>
  <c r="BE95" i="6" l="1"/>
  <c r="BE94" i="6"/>
  <c r="BE167" i="6" l="1"/>
  <c r="BE157" i="6"/>
  <c r="BE156" i="6"/>
  <c r="BE155" i="6"/>
  <c r="BE154" i="6"/>
  <c r="BE153" i="6"/>
  <c r="BE152" i="6"/>
  <c r="BE151" i="6"/>
  <c r="BE150" i="6"/>
  <c r="BE149" i="6"/>
  <c r="BE148" i="6"/>
  <c r="BE147" i="6"/>
  <c r="BE146" i="6"/>
  <c r="BE145" i="6"/>
  <c r="BE144" i="6"/>
  <c r="BE143" i="6"/>
  <c r="BE142" i="6"/>
  <c r="BE141" i="6"/>
  <c r="BE140" i="6"/>
  <c r="BE139" i="6"/>
  <c r="BE138" i="6"/>
  <c r="BE136" i="6"/>
  <c r="BE125" i="6"/>
  <c r="BE124" i="6"/>
  <c r="BE123" i="6"/>
  <c r="BE121" i="6"/>
  <c r="BE120" i="6"/>
  <c r="BE119" i="6"/>
  <c r="BE118" i="6"/>
  <c r="BE117" i="6"/>
  <c r="BE116" i="6"/>
  <c r="BE115" i="6"/>
  <c r="BE114" i="6"/>
  <c r="BE113" i="6"/>
  <c r="BE112" i="6"/>
  <c r="BE111" i="6"/>
  <c r="BE110" i="6"/>
  <c r="BE109" i="6"/>
  <c r="BE108" i="6"/>
  <c r="BE107" i="6"/>
  <c r="BE106" i="6"/>
  <c r="BE93" i="6"/>
  <c r="BE92" i="6"/>
  <c r="BE91" i="6"/>
  <c r="BE90" i="6"/>
  <c r="BE89" i="6"/>
  <c r="BE88" i="6"/>
  <c r="BE87" i="6"/>
  <c r="AO86" i="6"/>
  <c r="BE86" i="6" s="1"/>
  <c r="BE85" i="6"/>
  <c r="BE84" i="6"/>
  <c r="BE83" i="6"/>
  <c r="BE82" i="6"/>
  <c r="BE81" i="6"/>
  <c r="BE80" i="6"/>
  <c r="BE79" i="6"/>
  <c r="BE78" i="6"/>
  <c r="BE77" i="6"/>
  <c r="AO76" i="6"/>
  <c r="BE76" i="6" s="1"/>
  <c r="BE75" i="6"/>
  <c r="BE74" i="6"/>
  <c r="AR66" i="6"/>
  <c r="AS57" i="6"/>
  <c r="AS53" i="6"/>
  <c r="AS52" i="6"/>
  <c r="AS51" i="6"/>
  <c r="AS50" i="6"/>
  <c r="AC49" i="6"/>
  <c r="AC58" i="6" s="1"/>
  <c r="AS58" i="6" s="1"/>
  <c r="AS48" i="6"/>
  <c r="AS47" i="6"/>
  <c r="AS49" i="6" l="1"/>
</calcChain>
</file>

<file path=xl/sharedStrings.xml><?xml version="1.0" encoding="utf-8"?>
<sst xmlns="http://schemas.openxmlformats.org/spreadsheetml/2006/main" count="496" uniqueCount="232">
  <si>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</si>
  <si>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</si>
  <si>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</si>
  <si>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</si>
  <si>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</si>
  <si>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</si>
  <si>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</si>
  <si>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</si>
  <si>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</si>
  <si>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</si>
  <si>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</si>
  <si>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</si>
  <si>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</si>
  <si>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</si>
  <si>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</si>
  <si>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</si>
  <si>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</si>
  <si>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</si>
  <si>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</si>
  <si>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</si>
  <si>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</si>
  <si>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</si>
  <si>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</si>
  <si>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</si>
  <si>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</si>
  <si>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</si>
  <si>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</si>
  <si>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</si>
  <si>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</si>
  <si>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</si>
  <si>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</si>
  <si>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</si>
  <si>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</si>
  <si>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</si>
  <si>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</si>
  <si>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</si>
  <si>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</si>
  <si>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</si>
  <si>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</si>
  <si>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</si>
  <si>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</si>
  <si>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</si>
  <si>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</si>
  <si>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</si>
  <si>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</si>
  <si>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</si>
  <si>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</si>
  <si>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</si>
  <si>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</si>
  <si>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</si>
  <si>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</si>
  <si>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</si>
  <si>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</si>
  <si>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</si>
  <si>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Створення сприятливих умов для життєдіяльності населення, поліпшення санітарного стану територій району та об'єктів благоустрою, вирішення проблемних питань утримання об'єктів благоустрою, досягнення позитивних зрушень у сфері благоустрою району</t>
  </si>
  <si>
    <t>Забезпечення підтримання належного стану об`єктів благоустрою, організація своєчасного вживання заходів щодо усунення виявлених недоліків на території району</t>
  </si>
  <si>
    <t>охорона, утримання в належному стані зони відпочинку біля води,  лабораторні дослідження води та грунту, поводження з відходами</t>
  </si>
  <si>
    <t>розробка схем організації дорожнього руху</t>
  </si>
  <si>
    <t>утримання братських могил, технічне обслуговування газового обладнання, відключення/відновлення газопостачання, придбання природного газу для забезпечення функціонування  Вічних вогнів, розподіл газу</t>
  </si>
  <si>
    <t>УСЬОГО</t>
  </si>
  <si>
    <t>затрат</t>
  </si>
  <si>
    <t>Z1</t>
  </si>
  <si>
    <t>Обсяг видатків на придбання піску</t>
  </si>
  <si>
    <t>грн.</t>
  </si>
  <si>
    <t>рішення районної у місті ради, розрахунок до кошторису</t>
  </si>
  <si>
    <t>Обсяг видатків на утримання  братських могил, відключення/відновлення газопостачання, тех.обслуговування газового обладнання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</si>
  <si>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</si>
  <si>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громадських вбиралень</t>
  </si>
  <si>
    <t>Обсяг видатків на поточний ремонт дитячих майданчиків</t>
  </si>
  <si>
    <t>Обсяг видатків на розробку  схем організації дорожнього руху</t>
  </si>
  <si>
    <t>Обсяг видатків на ліквідацію несанкціонованих звалищ сміття</t>
  </si>
  <si>
    <t>Обсяг видатків на утримання території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</si>
  <si>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</si>
  <si>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покоси</t>
  </si>
  <si>
    <t>Обсяг видатків на утримання територій загального користування, що знаходяться поза межами житлових будинків</t>
  </si>
  <si>
    <t>Обсяг видатків на демонтаж самовільно встановлених тимчасових (металевих) конструкцій для зберігання транспортних засобів</t>
  </si>
  <si>
    <t>продукту</t>
  </si>
  <si>
    <t>Обсяг піску, який планується придбати</t>
  </si>
  <si>
    <t>тонн</t>
  </si>
  <si>
    <t>розрахунок до кошторису</t>
  </si>
  <si>
    <t>Кількість зупиночних павільйонів, що утримуються</t>
  </si>
  <si>
    <t>од.</t>
  </si>
  <si>
    <t>Кількість братських могил, пам'ятних знаків, що утримуються</t>
  </si>
  <si>
    <t>Кількість Вічних вогнів</t>
  </si>
  <si>
    <t>Кількість громадських вбиралень, які утримуються</t>
  </si>
  <si>
    <t>Площа зони відпочинку біля води, на якій здійснюється благоустрій</t>
  </si>
  <si>
    <t>га.</t>
  </si>
  <si>
    <t>Кількість дитячих майданчиків, що потребують поточного ремонту</t>
  </si>
  <si>
    <t>Кількість схем організації дорожнього руху, які планується розробити</t>
  </si>
  <si>
    <t>Обсяг ліквідації несанкціонованих звалищ сміття</t>
  </si>
  <si>
    <t>куб.м.</t>
  </si>
  <si>
    <t>Площа території з розміщеними на ній гральними формами, на якій проводиться прибирання</t>
  </si>
  <si>
    <t>кв. м.</t>
  </si>
  <si>
    <t>Площа території, на якій здійснюється прибирання випадкового сміття</t>
  </si>
  <si>
    <t>Площа території, на якій проводяться покоси</t>
  </si>
  <si>
    <t>Площа території поза межами житлових будинків, на якій проводиться очищення  від сміття (контейнерні майданчики)</t>
  </si>
  <si>
    <t>Кількість самовільно встановлених тимчасових (металевих) конструкцій для зберігання транспортних засобів, які планується демонтувати</t>
  </si>
  <si>
    <t>Кількість зупиночних павільйонів, які планується придбати та встановити</t>
  </si>
  <si>
    <t>ефективності</t>
  </si>
  <si>
    <t>Середні витрати на одну тону піску</t>
  </si>
  <si>
    <t>розрахунок</t>
  </si>
  <si>
    <t>Середні витрати на утримання 1 зупиночного павільйону на рік</t>
  </si>
  <si>
    <t>Середні витрати на утримання 1 братської могили, пам"ятного знаку на рік</t>
  </si>
  <si>
    <t>Середні витрати на придбання газу для одного Вічного вогню</t>
  </si>
  <si>
    <t>Середні витрати на утримання 1 громадської вбиральні на рік</t>
  </si>
  <si>
    <t>Середні витрати на утримання 1 га площі зони відпочинку біля води, на рік</t>
  </si>
  <si>
    <t>Середні витрати на поточний ремонт 1 дитячого майданчика</t>
  </si>
  <si>
    <t>Середня вартість розробки однієї схеми організації дорожнього руху</t>
  </si>
  <si>
    <t>Середні витрати на ліквідацію 1 куб.м  несанкціонованих звалищ сміття</t>
  </si>
  <si>
    <t>Середні витрати на утримання 1  кв.м  території  з розміщеними на ній гральними формами, на рік</t>
  </si>
  <si>
    <t>Середні витрати на утримання 1 кв.м територіі, на якій проводиться прибирання випадкового сміття, на рік</t>
  </si>
  <si>
    <t>Середні витрати на утримання 1 га території, на якій проводяться покоси, на рік</t>
  </si>
  <si>
    <t>Середні витрати на утримання 1 кв.м території  поза межами житлових будинків, на рік</t>
  </si>
  <si>
    <t>Витрати на демонтаж однієї  самовільно встановленої тимчасової (металевої) конструкції для зберігання транспортних засобів</t>
  </si>
  <si>
    <t>Середня вартість придбання та встановлення одного зупиночного павільйона</t>
  </si>
  <si>
    <t>якості</t>
  </si>
  <si>
    <t>Питома вага обсягу  придбаного  піску до запланованого обсягу піску</t>
  </si>
  <si>
    <t>відс.</t>
  </si>
  <si>
    <t>Питома вага кількості зупиночних павільйонів, що утримуються, до загальної кількості зупиночних павільонів</t>
  </si>
  <si>
    <t>Питома вага кількості братських могил та пам`ятних знаків, що утримуються,  до загальної кількості братських могил та пам`ятних знаків</t>
  </si>
  <si>
    <t>Питома вага Вічних вогнів, які утримуються та доглядаються, до їх загальної кількості</t>
  </si>
  <si>
    <t>Питома вага кількості  громадських вбиралень, що утримуються та доглядаються, до загальної кількості  громадських вбиралень</t>
  </si>
  <si>
    <t>Питома вага площі зони відпочинку біля води, на якій проводиться благоустрій, до загальної площі зони відпочинку біля води</t>
  </si>
  <si>
    <t>Питома вага кількості відремонтованих дитячих майданчиків, до загальної кількості дитячих майданчиків, що потребують ремонту</t>
  </si>
  <si>
    <t>Питома вага розроблених схем організації дорожнього руху</t>
  </si>
  <si>
    <t>Питома вага  ліквідованих  звалищ сміття до запланованого обсягу</t>
  </si>
  <si>
    <t>Питома вага площі території з розміщеними на ній гральними формами, на якій здійснюється прибирання, до загальної площі території з розміщеними на ній гральними формами</t>
  </si>
  <si>
    <t>Питома вага площі території, на якій проводиться прибирання випадкового сміття, до площі, що потребує прибирання</t>
  </si>
  <si>
    <t>Питома вага площі загального користування, на якій проводяться покоси, до  площі, що потребує косіння</t>
  </si>
  <si>
    <t>Питома вага площі поза межами будинків, яка утримується, до загальної площі поза межами будинків</t>
  </si>
  <si>
    <t>Рівень виконання заходів з демонтажу  самовільно встановлених тимчасових (металевих) конструкцій для зберігання транспортних засобів</t>
  </si>
  <si>
    <t>Забезпечення благоустрою району та міста, покращення його санітарного стану, формування сприятливого для життєдіяльності людини середовища, захист довкілля, збереження об'єктів благоустрою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</si>
  <si>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</si>
  <si>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</si>
  <si>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</si>
  <si>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</si>
  <si>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</si>
  <si>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</si>
  <si>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0216030</t>
  </si>
  <si>
    <t>Організація благоустрою населених пунктів</t>
  </si>
  <si>
    <t>Виконавчий комітет Тернівської районної у місті ради</t>
  </si>
  <si>
    <t>0210000</t>
  </si>
  <si>
    <t>6030</t>
  </si>
  <si>
    <t>0620</t>
  </si>
  <si>
    <t>Програма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</t>
  </si>
  <si>
    <t>утримання зупиночних павільйонів, виготовлення висновків з обстеження та оцінки технічного стану, демонтаж зупиночних павільйонів</t>
  </si>
  <si>
    <t>Обсяг видатків  на утримання зупиночних павільйонів</t>
  </si>
  <si>
    <t>Обсяг видатків  на утримання в належному стані зони відпочинку біля води, охорону,  лабораторні дослідження води та грунту</t>
  </si>
  <si>
    <t>Обсяг видатків на виготовлення висновків з обстеження та оцінки технічного стану  зупиночних павільйонів</t>
  </si>
  <si>
    <t>Обсяг видатків на демонтаж  зупиночних павільйонів</t>
  </si>
  <si>
    <t>Кількість виготовлених висновків з обстеження та оцінки технічного стану зупиночних павільйонів</t>
  </si>
  <si>
    <t>Кількість зупиночних павільйонів, які необхідно демонтувати</t>
  </si>
  <si>
    <t>Середня вартість одного висновку з обстеження та оцінки технічного стану зупиночних павільйонів</t>
  </si>
  <si>
    <t>Середня вартість демонтажу одного зупиночного павільйона</t>
  </si>
  <si>
    <t>Питома вага виготовлених висновків з обстеження та оцінки технічного стану зупиночних павільйонів</t>
  </si>
  <si>
    <t>Питома вага демонтованих зупиночних павільйонів</t>
  </si>
  <si>
    <t>Обсяг видатків на придбання та встановлення зупиночних павільйонів</t>
  </si>
  <si>
    <t>Обсяг видатків на придбання електролічильників для громадських вбиралень</t>
  </si>
  <si>
    <t>Кількість електролічильників, які планується придбати</t>
  </si>
  <si>
    <t>Середня вартість одного електролічильника</t>
  </si>
  <si>
    <t>Питома вага придбаних електролічильників</t>
  </si>
  <si>
    <t>Обсяг видатків на розробку  робочого проекту фонтану "Каскад"</t>
  </si>
  <si>
    <t>Обсяг видатків на очищення урн від сміття</t>
  </si>
  <si>
    <t>Кількість робочих проектів фонтану, які необхідно розробити</t>
  </si>
  <si>
    <t>Кількість урн, які потребують очищення від сміття</t>
  </si>
  <si>
    <t>Середня вартість розробки робочого проекту для фонтану "Каскад"</t>
  </si>
  <si>
    <t>Середні витрати на очищення від сміття однієї урни, на рік</t>
  </si>
  <si>
    <t>Питома вага розроблених робочих проектів для фонтану</t>
  </si>
  <si>
    <t xml:space="preserve">Питома вага придбаних та встановлених зупиночних павільйонів </t>
  </si>
  <si>
    <t>Питома вага очищених від сміття урн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</si>
  <si>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 України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 Закон України від 06.09.2005 №2807-IV "Про благоустрій населених пунктів", зі змінами;_x000D_
- Наказ Державного комітету України з питань житлово-комунального господарства від 23.09.2003 №154 "Про затвердження Порядку проведення ремонту та утримання об'єктів благоустрою населених пунктів", зі змінами;_x000D_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26.12.2018 №313 "Про затвердження Програми з 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роки", зі змінами;_x000D_
- Рішення Тернівської районної у місті ради від 19.12.2024 №343 "Про бюджет Тернівського району у місті Кривий Ріг на 2025 рік",  зі змінами.</t>
  </si>
  <si>
    <t>утримання, поточний ремонт дитячих  майданчиків, придбання піску, проведення незалежної оцінки вартості</t>
  </si>
  <si>
    <t>Обсяг видатків на підключення  громадських вбиралень до електромереж</t>
  </si>
  <si>
    <t>Обсяг видатків на поточний ремонт  громадських вбиралень</t>
  </si>
  <si>
    <t>Обсяг видатків на утримання фонтану "Каскад"</t>
  </si>
  <si>
    <t>Кількість фонтанів, які експлуатуються та утримуються</t>
  </si>
  <si>
    <t>Кількість громадських вбиралень, які планується відремонтувати</t>
  </si>
  <si>
    <t>Кількість громадських вбиралень, які необхідно підключити до  електромереж</t>
  </si>
  <si>
    <t>середні витрати на підключення до електромережі 1  громадської вбиральні</t>
  </si>
  <si>
    <t>Середні витрати на  проведення незалежної оцінки вартості 1 елемента дитячого майданчика</t>
  </si>
  <si>
    <t>Обсяг видатків на проведення незалежної оцінки вартості елементів дитячих майданчиків</t>
  </si>
  <si>
    <t>Середні витрати на поточний ремонт 1 громадської вбиральні</t>
  </si>
  <si>
    <t xml:space="preserve">Питома вага громадських вбиралень, підключених до електромереж </t>
  </si>
  <si>
    <t>Питома вага елементів дитячих майданчиків, для яких проведено незалежну оцінку їх вартості</t>
  </si>
  <si>
    <t>Питома вага відремонтованих громадських вбиралень</t>
  </si>
  <si>
    <t>Питома вага фонтанів, які експлуатуються та утримуються</t>
  </si>
  <si>
    <t>Середні витрати на утримання 1 фонтану на рік</t>
  </si>
  <si>
    <t>придбання та встановлення зупиночних павільйонів, улаштування покриття</t>
  </si>
  <si>
    <t>утримання фонтану, розробка робочого проєкту,  проєкту по підключенню фонтана до водопостачання</t>
  </si>
  <si>
    <t>Обсяг видатків на виготовлення висновку з обстеження та оцінки технічного стану  вбиральні</t>
  </si>
  <si>
    <t>кв.м</t>
  </si>
  <si>
    <t>Кількість висновків з обстеження та оцінки технічного стану  вбиральні</t>
  </si>
  <si>
    <t>Кількість елементів дитячих майданчиків, для яких проводиться незалежна оцінка їх вартості</t>
  </si>
  <si>
    <t>Кількість проєктів по підключенню до мереж водопостачання, які необхідно розробити</t>
  </si>
  <si>
    <t>Обсяг видатків на розробку проєктів по підключенню до мереж водопостачання</t>
  </si>
  <si>
    <t>Середня вартість 1 проєкту по підключенню до мереж водопостачання</t>
  </si>
  <si>
    <t>Середня вартість висновка з обстеження та оцінки технічного стану  вбиральні</t>
  </si>
  <si>
    <t>Питома вага виготовлених проєктів по підключенню до мереж водопостачання</t>
  </si>
  <si>
    <t>Питома вага виготовлених висновків з обстеження та оцінки технічного стану  вбиральні</t>
  </si>
  <si>
    <t>утримання в належному стані  громадських вбиралень, поточний ремонт, підключення до електромереж, придбання електролічильників, виготовлення висновку з обстеження та оцінки технічного стану вбиральні, розробка проєктів по підключенню до мереж водопостачання</t>
  </si>
  <si>
    <t>Обсяг видатків на придбання урн</t>
  </si>
  <si>
    <t>Обсяг видатків на придбання лав</t>
  </si>
  <si>
    <t>Обсяг видатків на придбання та встановлення дитячих та спортивних майданчиків</t>
  </si>
  <si>
    <t xml:space="preserve">придбання дитячих та спортивних майданчиків, урн та лавок </t>
  </si>
  <si>
    <t>Кількість урн, які планується придбати</t>
  </si>
  <si>
    <t>Кількість лав, які планується придбати</t>
  </si>
  <si>
    <t>Кількість дитячих та спортивних майданчиків, які планується придбати та встановити</t>
  </si>
  <si>
    <t>Середні витрати на придбання та встановлення 1 дитячого та спортивного майданчика</t>
  </si>
  <si>
    <t>Питома вага придбаних урн</t>
  </si>
  <si>
    <t>Питома вага придбаних лав</t>
  </si>
  <si>
    <t>Питома вага придбання та встановлення дитячих та спортивних майданчиків</t>
  </si>
  <si>
    <t>Обсяг видатків на проведення незалежної оцінки та технічної інвентаризації пам'ятника героям АТО</t>
  </si>
  <si>
    <t>проведення незалежної оцінки вартості та технічної інвентаризації  пам'ятника героям АТО</t>
  </si>
  <si>
    <t>Кількість пам'ятників, для яких проводиться незалежна оцінка їх вартості та технічна інвентаризація</t>
  </si>
  <si>
    <t>Середні витрати на проведення незалежної оцінки вартості та технічної інвентаризації 1 пам'ятника</t>
  </si>
  <si>
    <t>Питома вага пам'ятників, для яких проведена незалежна оцінка та технічна інвентаризація</t>
  </si>
  <si>
    <t>Середні витрати на придбання 1 урни</t>
  </si>
  <si>
    <t>Середні витрати на придбання 1 лави</t>
  </si>
  <si>
    <t>Обсяг видатків на улаштування покриття, тактильної плитки та стовпчиків на зупинках громадського транспорту</t>
  </si>
  <si>
    <t>Кількість зупиночних павільйонів, під якими необхідно улаштувати покриття, тактильну плитку та встановити стовпчики</t>
  </si>
  <si>
    <t>Середня вартість витрат на улаштування покриття, тактильної плитки та встановлення стовпчиків на зупинках громадського транспорту</t>
  </si>
  <si>
    <t>Питома вага зупиночних павільйонів, під якими улаштовано покриття, тактильна плитка та встановлені стовпчики</t>
  </si>
  <si>
    <t>Наталя СЛЕСАРЕНКО</t>
  </si>
  <si>
    <t>утримання територій загального користування, що перебувають в межах району (покіс, ліквідація звалищ, прибирання випадкового сміття, розчистка та підсипання, демонтаж самовільно встановлених тимчасових (металевих) конструкцій для зберігання транспортних засобів), очищення урн від сміття</t>
  </si>
  <si>
    <t>Додаток 6</t>
  </si>
  <si>
    <t>до розпорядження голови районної у місті ради</t>
  </si>
  <si>
    <t>Завідувач відділу бухгалтерського обліку, головний бухгалтер виконкому районної у місті ради</t>
  </si>
  <si>
    <t>Ольга ВАСИЛЕНКО</t>
  </si>
  <si>
    <t xml:space="preserve">Керуюча справами виконкому  районної у місті ради </t>
  </si>
  <si>
    <t>Алла ГОЛОВАТА</t>
  </si>
  <si>
    <t>Начальник фінансового відділу виконкому районної у місті ради</t>
  </si>
  <si>
    <t>01.08.2025 №144-р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</si>
</sst>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9" x14ac:knownFonts="1"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i/>
      <sz val="12"/>
      <color theme="1"/>
      <name val="Arial Cyr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60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2" fontId="1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wrapText="1"/>
    </xf>
    <xf numFmtId="0" fontId="21" fillId="0" borderId="1" xfId="1" applyFont="1" applyFill="1" applyBorder="1" applyAlignment="1">
      <alignment wrapText="1"/>
    </xf>
    <xf numFmtId="0" fontId="21" fillId="0" borderId="0" xfId="1" applyFont="1" applyFill="1"/>
    <xf numFmtId="0" fontId="1" fillId="0" borderId="0" xfId="1" applyFont="1" applyFill="1"/>
    <xf numFmtId="0" fontId="21" fillId="0" borderId="0" xfId="1" applyFont="1" applyFill="1" applyAlignment="1"/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23" fillId="0" borderId="0" xfId="1" applyFont="1" applyFill="1" applyAlignment="1"/>
    <xf numFmtId="0" fontId="24" fillId="0" borderId="1" xfId="1" applyFont="1" applyFill="1" applyBorder="1" applyAlignment="1"/>
    <xf numFmtId="0" fontId="23" fillId="0" borderId="0" xfId="1" applyFont="1" applyFill="1" applyAlignment="1">
      <alignment horizontal="left"/>
    </xf>
    <xf numFmtId="0" fontId="21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1" xfId="0" quotePrefix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0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" fillId="0" borderId="0" xfId="0" quotePrefix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1" fillId="0" borderId="0" xfId="1" applyFont="1" applyFill="1" applyAlignment="1">
      <alignment horizontal="left" wrapText="1"/>
    </xf>
    <xf numFmtId="0" fontId="2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center"/>
    </xf>
    <xf numFmtId="0" fontId="23" fillId="0" borderId="0" xfId="1" applyFont="1" applyFill="1" applyAlignment="1">
      <alignment horizontal="left" wrapText="1"/>
    </xf>
    <xf numFmtId="0" fontId="20" fillId="0" borderId="0" xfId="0" quotePrefix="1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6" fillId="0" borderId="0" xfId="1" applyFont="1" applyFill="1" applyAlignment="1">
      <alignment horizontal="left"/>
    </xf>
    <xf numFmtId="0" fontId="26" fillId="0" borderId="0" xfId="1" applyFont="1" applyFill="1" applyAlignment="1">
      <alignment horizontal="center"/>
    </xf>
    <xf numFmtId="0" fontId="26" fillId="0" borderId="0" xfId="1" applyFont="1" applyFill="1"/>
    <xf numFmtId="0" fontId="27" fillId="0" borderId="0" xfId="1" applyFont="1" applyFill="1"/>
    <xf numFmtId="0" fontId="26" fillId="0" borderId="0" xfId="0" applyFont="1" applyFill="1"/>
    <xf numFmtId="14" fontId="26" fillId="0" borderId="0" xfId="0" applyNumberFormat="1" applyFont="1" applyFill="1" applyBorder="1" applyAlignment="1">
      <alignment horizontal="left"/>
    </xf>
    <xf numFmtId="0" fontId="27" fillId="0" borderId="0" xfId="0" applyFont="1" applyFill="1" applyBorder="1"/>
    <xf numFmtId="0" fontId="28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</cellXfs>
  <cellStyles count="2">
    <cellStyle name="Звичайний" xfId="0" builtinId="0"/>
    <cellStyle name="Обычный_0718340" xfId="1"/>
  </cellStyles>
  <dxfs count="2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3"/>
  <sheetViews>
    <sheetView tabSelected="1" zoomScaleNormal="100" zoomScaleSheetLayoutView="100" workbookViewId="0">
      <selection activeCell="A209" sqref="A209:AM215"/>
    </sheetView>
  </sheetViews>
  <sheetFormatPr defaultRowHeight="12.75" x14ac:dyDescent="0.2"/>
  <cols>
    <col min="1" max="24" width="2.85546875" style="1" customWidth="1"/>
    <col min="25" max="25" width="7.855468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15.95" customHeight="1" x14ac:dyDescent="0.2">
      <c r="AO1" s="71" t="s">
        <v>224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8.75" customHeight="1" x14ac:dyDescent="0.2">
      <c r="AO2" s="72" t="s">
        <v>225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8.75" customHeight="1" x14ac:dyDescent="0.2">
      <c r="AO3" s="148" t="s">
        <v>231</v>
      </c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</row>
    <row r="4" spans="1:77" ht="12" customHeight="1" x14ac:dyDescent="0.2"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 ht="1.5" hidden="1" customHeight="1" x14ac:dyDescent="0.2"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33"/>
      <c r="BH5" s="33"/>
      <c r="BI5" s="33"/>
      <c r="BJ5" s="33"/>
      <c r="BK5" s="33"/>
      <c r="BL5" s="33"/>
    </row>
    <row r="6" spans="1:77" ht="5.25" customHeight="1" x14ac:dyDescent="0.2">
      <c r="AO6" s="2"/>
      <c r="AP6" s="2"/>
      <c r="AQ6" s="2"/>
      <c r="AR6" s="2"/>
      <c r="AS6" s="2"/>
      <c r="AT6" s="2"/>
      <c r="AU6" s="2"/>
      <c r="AV6" s="33"/>
      <c r="AW6" s="3"/>
      <c r="AX6" s="3"/>
      <c r="AY6" s="3"/>
      <c r="AZ6" s="3"/>
      <c r="BA6" s="3"/>
      <c r="BB6" s="3"/>
      <c r="BC6" s="3"/>
      <c r="BD6" s="3"/>
      <c r="BE6" s="3"/>
      <c r="BF6" s="3"/>
      <c r="BG6" s="33"/>
      <c r="BH6" s="33"/>
      <c r="BI6" s="33"/>
      <c r="BJ6" s="33"/>
      <c r="BK6" s="33"/>
      <c r="BL6" s="33"/>
    </row>
    <row r="8" spans="1:77" ht="15.75" customHeight="1" x14ac:dyDescent="0.2">
      <c r="A8" s="81" t="s">
        <v>17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77" ht="15.75" customHeight="1" x14ac:dyDescent="0.2">
      <c r="A9" s="81" t="s">
        <v>137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6" customHeight="1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s="7" customFormat="1" ht="14.25" customHeight="1" x14ac:dyDescent="0.2">
      <c r="A11" s="4" t="s">
        <v>43</v>
      </c>
      <c r="B11" s="77" t="s">
        <v>132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5"/>
      <c r="N11" s="79" t="s">
        <v>133</v>
      </c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6"/>
      <c r="AU11" s="77" t="s">
        <v>134</v>
      </c>
      <c r="AV11" s="78"/>
      <c r="AW11" s="78"/>
      <c r="AX11" s="78"/>
      <c r="AY11" s="78"/>
      <c r="AZ11" s="78"/>
      <c r="BA11" s="78"/>
      <c r="BB11" s="78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24" customHeight="1" x14ac:dyDescent="0.2">
      <c r="A12" s="8"/>
      <c r="B12" s="75" t="s">
        <v>46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8"/>
      <c r="N12" s="76" t="s">
        <v>52</v>
      </c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8"/>
      <c r="AU12" s="75" t="s">
        <v>45</v>
      </c>
      <c r="AV12" s="75"/>
      <c r="AW12" s="75"/>
      <c r="AX12" s="75"/>
      <c r="AY12" s="75"/>
      <c r="AZ12" s="75"/>
      <c r="BA12" s="75"/>
      <c r="BB12" s="75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</row>
    <row r="13" spans="1:77" s="7" customFormat="1" ht="6" customHeight="1" x14ac:dyDescent="0.2">
      <c r="BE13" s="9"/>
      <c r="BF13" s="9"/>
      <c r="BG13" s="9"/>
      <c r="BH13" s="9"/>
      <c r="BI13" s="9"/>
      <c r="BJ13" s="9"/>
      <c r="BK13" s="9"/>
      <c r="BL13" s="9"/>
    </row>
    <row r="14" spans="1:77" s="7" customFormat="1" ht="15" customHeight="1" x14ac:dyDescent="0.2">
      <c r="A14" s="10" t="s">
        <v>2</v>
      </c>
      <c r="B14" s="77" t="s">
        <v>141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5"/>
      <c r="N14" s="79" t="s">
        <v>140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6"/>
      <c r="AU14" s="77" t="s">
        <v>134</v>
      </c>
      <c r="AV14" s="78"/>
      <c r="AW14" s="78"/>
      <c r="AX14" s="78"/>
      <c r="AY14" s="78"/>
      <c r="AZ14" s="78"/>
      <c r="BA14" s="78"/>
      <c r="BB14" s="78"/>
      <c r="BC14" s="11"/>
      <c r="BD14" s="11"/>
      <c r="BE14" s="11"/>
      <c r="BF14" s="11"/>
      <c r="BG14" s="11"/>
      <c r="BH14" s="11"/>
      <c r="BI14" s="11"/>
      <c r="BJ14" s="11"/>
      <c r="BK14" s="11"/>
      <c r="BL14" s="12"/>
      <c r="BM14" s="9"/>
      <c r="BN14" s="9"/>
      <c r="BO14" s="9"/>
      <c r="BP14" s="11"/>
      <c r="BQ14" s="11"/>
      <c r="BR14" s="11"/>
      <c r="BS14" s="11"/>
      <c r="BT14" s="11"/>
      <c r="BU14" s="11"/>
      <c r="BV14" s="11"/>
      <c r="BW14" s="11"/>
    </row>
    <row r="15" spans="1:77" s="7" customFormat="1" ht="24" customHeight="1" x14ac:dyDescent="0.2">
      <c r="A15" s="13"/>
      <c r="B15" s="75" t="s">
        <v>46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8"/>
      <c r="N15" s="76" t="s">
        <v>51</v>
      </c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8"/>
      <c r="AU15" s="75" t="s">
        <v>45</v>
      </c>
      <c r="AV15" s="75"/>
      <c r="AW15" s="75"/>
      <c r="AX15" s="75"/>
      <c r="AY15" s="75"/>
      <c r="AZ15" s="75"/>
      <c r="BA15" s="75"/>
      <c r="BB15" s="75"/>
      <c r="BC15" s="14"/>
      <c r="BD15" s="14"/>
      <c r="BE15" s="14"/>
      <c r="BF15" s="14"/>
      <c r="BG15" s="14"/>
      <c r="BH15" s="14"/>
      <c r="BI15" s="14"/>
      <c r="BJ15" s="14"/>
      <c r="BK15" s="15"/>
      <c r="BL15" s="14"/>
      <c r="BM15" s="9"/>
      <c r="BN15" s="9"/>
      <c r="BO15" s="9"/>
      <c r="BP15" s="14"/>
      <c r="BQ15" s="14"/>
      <c r="BR15" s="14"/>
      <c r="BS15" s="14"/>
      <c r="BT15" s="14"/>
      <c r="BU15" s="14"/>
      <c r="BV15" s="14"/>
      <c r="BW15" s="14"/>
    </row>
    <row r="16" spans="1:77" s="7" customFormat="1" ht="3" customHeight="1" x14ac:dyDescent="0.2"/>
    <row r="17" spans="1:79" s="7" customFormat="1" ht="14.25" customHeight="1" x14ac:dyDescent="0.2">
      <c r="A17" s="4" t="s">
        <v>44</v>
      </c>
      <c r="B17" s="77" t="s">
        <v>138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N17" s="77" t="s">
        <v>142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11"/>
      <c r="AA17" s="77" t="s">
        <v>143</v>
      </c>
      <c r="AB17" s="78"/>
      <c r="AC17" s="78"/>
      <c r="AD17" s="78"/>
      <c r="AE17" s="78"/>
      <c r="AF17" s="78"/>
      <c r="AG17" s="78"/>
      <c r="AH17" s="78"/>
      <c r="AI17" s="78"/>
      <c r="AJ17" s="11"/>
      <c r="AK17" s="96" t="s">
        <v>139</v>
      </c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11"/>
      <c r="BE17" s="77" t="s">
        <v>135</v>
      </c>
      <c r="BF17" s="78"/>
      <c r="BG17" s="78"/>
      <c r="BH17" s="78"/>
      <c r="BI17" s="78"/>
      <c r="BJ17" s="78"/>
      <c r="BK17" s="78"/>
      <c r="BL17" s="78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</row>
    <row r="18" spans="1:79" s="7" customFormat="1" ht="25.5" customHeight="1" x14ac:dyDescent="0.2">
      <c r="B18" s="75" t="s">
        <v>46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N18" s="75" t="s">
        <v>47</v>
      </c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14"/>
      <c r="AA18" s="94" t="s">
        <v>48</v>
      </c>
      <c r="AB18" s="94"/>
      <c r="AC18" s="94"/>
      <c r="AD18" s="94"/>
      <c r="AE18" s="94"/>
      <c r="AF18" s="94"/>
      <c r="AG18" s="94"/>
      <c r="AH18" s="94"/>
      <c r="AI18" s="94"/>
      <c r="AJ18" s="14"/>
      <c r="AK18" s="95" t="s">
        <v>49</v>
      </c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14"/>
      <c r="BE18" s="75" t="s">
        <v>50</v>
      </c>
      <c r="BF18" s="75"/>
      <c r="BG18" s="75"/>
      <c r="BH18" s="75"/>
      <c r="BI18" s="75"/>
      <c r="BJ18" s="75"/>
      <c r="BK18" s="75"/>
      <c r="BL18" s="75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</row>
    <row r="19" spans="1:79" ht="0.7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4.95" customHeight="1" x14ac:dyDescent="0.2">
      <c r="A20" s="91" t="s">
        <v>41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2">
        <f>AS20+I21</f>
        <v>13380197</v>
      </c>
      <c r="V20" s="92"/>
      <c r="W20" s="92"/>
      <c r="X20" s="92"/>
      <c r="Y20" s="92"/>
      <c r="Z20" s="92"/>
      <c r="AA20" s="92"/>
      <c r="AB20" s="92"/>
      <c r="AC20" s="92"/>
      <c r="AD20" s="92"/>
      <c r="AE20" s="93" t="s">
        <v>42</v>
      </c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2">
        <v>10094197</v>
      </c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85" t="s">
        <v>18</v>
      </c>
      <c r="BE20" s="85"/>
      <c r="BF20" s="85"/>
      <c r="BG20" s="85"/>
      <c r="BH20" s="85"/>
      <c r="BI20" s="85"/>
      <c r="BJ20" s="85"/>
      <c r="BK20" s="85"/>
      <c r="BL20" s="85"/>
    </row>
    <row r="21" spans="1:79" ht="24.95" customHeight="1" x14ac:dyDescent="0.2">
      <c r="A21" s="85" t="s">
        <v>53</v>
      </c>
      <c r="B21" s="85"/>
      <c r="C21" s="85"/>
      <c r="D21" s="85"/>
      <c r="E21" s="85"/>
      <c r="F21" s="85"/>
      <c r="G21" s="85"/>
      <c r="H21" s="85"/>
      <c r="I21" s="92">
        <v>3286000</v>
      </c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85" t="s">
        <v>19</v>
      </c>
      <c r="U21" s="85"/>
      <c r="V21" s="85"/>
      <c r="W21" s="85"/>
      <c r="X21" s="17"/>
      <c r="Y21" s="17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9"/>
      <c r="AO21" s="19"/>
      <c r="AP21" s="19"/>
      <c r="AQ21" s="19"/>
      <c r="AR21" s="19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9"/>
      <c r="BE21" s="19"/>
      <c r="BF21" s="19"/>
      <c r="BG21" s="19"/>
      <c r="BH21" s="19"/>
      <c r="BI21" s="19"/>
      <c r="BJ21" s="16"/>
      <c r="BK21" s="16"/>
      <c r="BL21" s="16"/>
    </row>
    <row r="22" spans="1:79" ht="6.75" customHeight="1" x14ac:dyDescent="0.2">
      <c r="A22" s="47"/>
      <c r="B22" s="47"/>
      <c r="C22" s="47"/>
      <c r="D22" s="47"/>
      <c r="E22" s="47"/>
      <c r="F22" s="47"/>
      <c r="G22" s="47"/>
      <c r="H22" s="4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47"/>
      <c r="U22" s="47"/>
      <c r="V22" s="47"/>
      <c r="W22" s="47"/>
      <c r="X22" s="17"/>
      <c r="Y22" s="17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9"/>
      <c r="AO22" s="19"/>
      <c r="AP22" s="19"/>
      <c r="AQ22" s="19"/>
      <c r="AR22" s="19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9"/>
      <c r="BE22" s="19"/>
      <c r="BF22" s="19"/>
      <c r="BG22" s="19"/>
      <c r="BH22" s="19"/>
      <c r="BI22" s="19"/>
      <c r="BJ22" s="16"/>
      <c r="BK22" s="16"/>
      <c r="BL22" s="16"/>
    </row>
    <row r="23" spans="1:79" ht="15.75" customHeight="1" x14ac:dyDescent="0.2">
      <c r="A23" s="82" t="s">
        <v>31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</row>
    <row r="24" spans="1:79" ht="231" customHeight="1" x14ac:dyDescent="0.2">
      <c r="A24" s="83" t="s">
        <v>170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</row>
    <row r="25" spans="1:79" ht="12.75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</row>
    <row r="26" spans="1:79" ht="15.75" customHeight="1" x14ac:dyDescent="0.2">
      <c r="A26" s="85" t="s">
        <v>30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</row>
    <row r="27" spans="1:79" ht="27.75" customHeight="1" x14ac:dyDescent="0.2">
      <c r="A27" s="86" t="s">
        <v>23</v>
      </c>
      <c r="B27" s="86"/>
      <c r="C27" s="86"/>
      <c r="D27" s="86"/>
      <c r="E27" s="86"/>
      <c r="F27" s="86"/>
      <c r="G27" s="87" t="s">
        <v>34</v>
      </c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9"/>
    </row>
    <row r="28" spans="1:79" ht="15.75" hidden="1" x14ac:dyDescent="0.2">
      <c r="A28" s="90">
        <v>1</v>
      </c>
      <c r="B28" s="90"/>
      <c r="C28" s="90"/>
      <c r="D28" s="90"/>
      <c r="E28" s="90"/>
      <c r="F28" s="90"/>
      <c r="G28" s="87">
        <v>2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9"/>
    </row>
    <row r="29" spans="1:79" ht="10.5" hidden="1" customHeight="1" x14ac:dyDescent="0.2">
      <c r="A29" s="50" t="s">
        <v>28</v>
      </c>
      <c r="B29" s="50"/>
      <c r="C29" s="50"/>
      <c r="D29" s="50"/>
      <c r="E29" s="50"/>
      <c r="F29" s="50"/>
      <c r="G29" s="107" t="s">
        <v>4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  <c r="CA29" s="1" t="s">
        <v>40</v>
      </c>
    </row>
    <row r="30" spans="1:79" ht="25.5" customHeight="1" x14ac:dyDescent="0.2">
      <c r="A30" s="50">
        <v>1</v>
      </c>
      <c r="B30" s="50"/>
      <c r="C30" s="50"/>
      <c r="D30" s="50"/>
      <c r="E30" s="50"/>
      <c r="F30" s="50"/>
      <c r="G30" s="97" t="s">
        <v>54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  <c r="CA30" s="1" t="s">
        <v>39</v>
      </c>
    </row>
    <row r="31" spans="1:79" ht="12.7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spans="1:79" ht="15.95" customHeight="1" x14ac:dyDescent="0.2">
      <c r="A32" s="85" t="s">
        <v>32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</row>
    <row r="33" spans="1:79" ht="31.5" customHeight="1" x14ac:dyDescent="0.2">
      <c r="A33" s="110" t="s">
        <v>131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</row>
    <row r="34" spans="1:79" ht="7.5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</row>
    <row r="35" spans="1:79" ht="15.75" customHeight="1" x14ac:dyDescent="0.2">
      <c r="A35" s="85" t="s">
        <v>33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</row>
    <row r="36" spans="1:79" ht="15.75" customHeight="1" x14ac:dyDescent="0.2">
      <c r="A36" s="86" t="s">
        <v>23</v>
      </c>
      <c r="B36" s="86"/>
      <c r="C36" s="86"/>
      <c r="D36" s="86"/>
      <c r="E36" s="86"/>
      <c r="F36" s="86"/>
      <c r="G36" s="87" t="s">
        <v>20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9"/>
    </row>
    <row r="37" spans="1:79" ht="15.75" hidden="1" x14ac:dyDescent="0.2">
      <c r="A37" s="90">
        <v>1</v>
      </c>
      <c r="B37" s="90"/>
      <c r="C37" s="90"/>
      <c r="D37" s="90"/>
      <c r="E37" s="90"/>
      <c r="F37" s="90"/>
      <c r="G37" s="87">
        <v>2</v>
      </c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9"/>
    </row>
    <row r="38" spans="1:79" ht="10.5" hidden="1" customHeight="1" x14ac:dyDescent="0.2">
      <c r="A38" s="50" t="s">
        <v>3</v>
      </c>
      <c r="B38" s="50"/>
      <c r="C38" s="50"/>
      <c r="D38" s="50"/>
      <c r="E38" s="50"/>
      <c r="F38" s="50"/>
      <c r="G38" s="107" t="s">
        <v>4</v>
      </c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9"/>
      <c r="CA38" s="1" t="s">
        <v>8</v>
      </c>
    </row>
    <row r="39" spans="1:79" ht="12.75" customHeight="1" x14ac:dyDescent="0.2">
      <c r="A39" s="50">
        <v>1</v>
      </c>
      <c r="B39" s="50"/>
      <c r="C39" s="50"/>
      <c r="D39" s="50"/>
      <c r="E39" s="50"/>
      <c r="F39" s="50"/>
      <c r="G39" s="97" t="s">
        <v>55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  <c r="CA39" s="1" t="s">
        <v>9</v>
      </c>
    </row>
    <row r="40" spans="1:79" ht="4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</row>
    <row r="41" spans="1:79" ht="15.75" customHeight="1" x14ac:dyDescent="0.2">
      <c r="A41" s="85" t="s">
        <v>35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</row>
    <row r="42" spans="1:79" ht="15" customHeight="1" x14ac:dyDescent="0.2">
      <c r="A42" s="100" t="s">
        <v>136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24"/>
      <c r="BB42" s="24"/>
      <c r="BC42" s="24"/>
      <c r="BD42" s="24"/>
      <c r="BE42" s="24"/>
      <c r="BF42" s="24"/>
      <c r="BG42" s="24"/>
      <c r="BH42" s="24"/>
      <c r="BI42" s="25"/>
      <c r="BJ42" s="25"/>
      <c r="BK42" s="25"/>
      <c r="BL42" s="25"/>
    </row>
    <row r="43" spans="1:79" ht="15.95" customHeight="1" x14ac:dyDescent="0.2">
      <c r="A43" s="90" t="s">
        <v>23</v>
      </c>
      <c r="B43" s="90"/>
      <c r="C43" s="90"/>
      <c r="D43" s="101" t="s">
        <v>21</v>
      </c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3"/>
      <c r="AC43" s="90" t="s">
        <v>24</v>
      </c>
      <c r="AD43" s="90"/>
      <c r="AE43" s="90"/>
      <c r="AF43" s="90"/>
      <c r="AG43" s="90"/>
      <c r="AH43" s="90"/>
      <c r="AI43" s="90"/>
      <c r="AJ43" s="90"/>
      <c r="AK43" s="90" t="s">
        <v>25</v>
      </c>
      <c r="AL43" s="90"/>
      <c r="AM43" s="90"/>
      <c r="AN43" s="90"/>
      <c r="AO43" s="90"/>
      <c r="AP43" s="90"/>
      <c r="AQ43" s="90"/>
      <c r="AR43" s="90"/>
      <c r="AS43" s="90" t="s">
        <v>22</v>
      </c>
      <c r="AT43" s="90"/>
      <c r="AU43" s="90"/>
      <c r="AV43" s="90"/>
      <c r="AW43" s="90"/>
      <c r="AX43" s="90"/>
      <c r="AY43" s="90"/>
      <c r="AZ43" s="90"/>
      <c r="BA43" s="26"/>
      <c r="BB43" s="26"/>
      <c r="BC43" s="26"/>
      <c r="BD43" s="26"/>
      <c r="BE43" s="26"/>
      <c r="BF43" s="26"/>
      <c r="BG43" s="26"/>
      <c r="BH43" s="26"/>
    </row>
    <row r="44" spans="1:79" ht="3.75" customHeight="1" x14ac:dyDescent="0.2">
      <c r="A44" s="90"/>
      <c r="B44" s="90"/>
      <c r="C44" s="90"/>
      <c r="D44" s="104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6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6"/>
      <c r="BB44" s="26"/>
      <c r="BC44" s="26"/>
      <c r="BD44" s="26"/>
      <c r="BE44" s="26"/>
      <c r="BF44" s="26"/>
      <c r="BG44" s="26"/>
      <c r="BH44" s="26"/>
    </row>
    <row r="45" spans="1:79" ht="9.75" customHeight="1" x14ac:dyDescent="0.2">
      <c r="A45" s="120">
        <v>1</v>
      </c>
      <c r="B45" s="120"/>
      <c r="C45" s="120"/>
      <c r="D45" s="121">
        <v>2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3"/>
      <c r="AC45" s="120">
        <v>3</v>
      </c>
      <c r="AD45" s="120"/>
      <c r="AE45" s="120"/>
      <c r="AF45" s="120"/>
      <c r="AG45" s="120"/>
      <c r="AH45" s="120"/>
      <c r="AI45" s="120"/>
      <c r="AJ45" s="120"/>
      <c r="AK45" s="120">
        <v>4</v>
      </c>
      <c r="AL45" s="120"/>
      <c r="AM45" s="120"/>
      <c r="AN45" s="120"/>
      <c r="AO45" s="120"/>
      <c r="AP45" s="120"/>
      <c r="AQ45" s="120"/>
      <c r="AR45" s="120"/>
      <c r="AS45" s="120">
        <v>5</v>
      </c>
      <c r="AT45" s="120"/>
      <c r="AU45" s="120"/>
      <c r="AV45" s="120"/>
      <c r="AW45" s="120"/>
      <c r="AX45" s="120"/>
      <c r="AY45" s="120"/>
      <c r="AZ45" s="120"/>
      <c r="BA45" s="26"/>
      <c r="BB45" s="26"/>
      <c r="BC45" s="26"/>
      <c r="BD45" s="26"/>
      <c r="BE45" s="26"/>
      <c r="BF45" s="26"/>
      <c r="BG45" s="26"/>
      <c r="BH45" s="26"/>
    </row>
    <row r="46" spans="1:79" s="29" customFormat="1" ht="12.75" hidden="1" customHeight="1" x14ac:dyDescent="0.2">
      <c r="A46" s="50" t="s">
        <v>3</v>
      </c>
      <c r="B46" s="50"/>
      <c r="C46" s="50"/>
      <c r="D46" s="112" t="s">
        <v>4</v>
      </c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4"/>
      <c r="AC46" s="124" t="s">
        <v>5</v>
      </c>
      <c r="AD46" s="124"/>
      <c r="AE46" s="124"/>
      <c r="AF46" s="124"/>
      <c r="AG46" s="124"/>
      <c r="AH46" s="124"/>
      <c r="AI46" s="124"/>
      <c r="AJ46" s="124"/>
      <c r="AK46" s="124" t="s">
        <v>6</v>
      </c>
      <c r="AL46" s="124"/>
      <c r="AM46" s="124"/>
      <c r="AN46" s="124"/>
      <c r="AO46" s="124"/>
      <c r="AP46" s="124"/>
      <c r="AQ46" s="124"/>
      <c r="AR46" s="124"/>
      <c r="AS46" s="51" t="s">
        <v>7</v>
      </c>
      <c r="AT46" s="124"/>
      <c r="AU46" s="124"/>
      <c r="AV46" s="124"/>
      <c r="AW46" s="124"/>
      <c r="AX46" s="124"/>
      <c r="AY46" s="124"/>
      <c r="AZ46" s="124"/>
      <c r="BA46" s="27"/>
      <c r="BB46" s="28"/>
      <c r="BC46" s="28"/>
      <c r="BD46" s="28"/>
      <c r="BE46" s="28"/>
      <c r="BF46" s="28"/>
      <c r="BG46" s="28"/>
      <c r="BH46" s="28"/>
      <c r="CA46" s="29" t="s">
        <v>10</v>
      </c>
    </row>
    <row r="47" spans="1:79" ht="32.25" customHeight="1" x14ac:dyDescent="0.2">
      <c r="A47" s="50">
        <v>1</v>
      </c>
      <c r="B47" s="50"/>
      <c r="C47" s="50"/>
      <c r="D47" s="97" t="s">
        <v>56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9"/>
      <c r="AC47" s="111">
        <f>571668-18603</f>
        <v>553065</v>
      </c>
      <c r="AD47" s="111"/>
      <c r="AE47" s="111"/>
      <c r="AF47" s="111"/>
      <c r="AG47" s="111"/>
      <c r="AH47" s="111"/>
      <c r="AI47" s="111"/>
      <c r="AJ47" s="111"/>
      <c r="AK47" s="111">
        <v>0</v>
      </c>
      <c r="AL47" s="111"/>
      <c r="AM47" s="111"/>
      <c r="AN47" s="111"/>
      <c r="AO47" s="111"/>
      <c r="AP47" s="111"/>
      <c r="AQ47" s="111"/>
      <c r="AR47" s="111"/>
      <c r="AS47" s="111">
        <f t="shared" ref="AS47:AS58" si="0">AC47+AK47</f>
        <v>553065</v>
      </c>
      <c r="AT47" s="111"/>
      <c r="AU47" s="111"/>
      <c r="AV47" s="111"/>
      <c r="AW47" s="111"/>
      <c r="AX47" s="111"/>
      <c r="AY47" s="111"/>
      <c r="AZ47" s="111"/>
      <c r="BA47" s="30"/>
      <c r="BB47" s="30"/>
      <c r="BC47" s="30"/>
      <c r="BD47" s="30"/>
      <c r="BE47" s="30"/>
      <c r="BF47" s="30"/>
      <c r="BG47" s="30"/>
      <c r="BH47" s="30"/>
      <c r="CA47" s="1" t="s">
        <v>11</v>
      </c>
    </row>
    <row r="48" spans="1:79" ht="29.25" customHeight="1" x14ac:dyDescent="0.2">
      <c r="A48" s="112">
        <v>2</v>
      </c>
      <c r="B48" s="113"/>
      <c r="C48" s="114"/>
      <c r="D48" s="97" t="s">
        <v>188</v>
      </c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6"/>
      <c r="AC48" s="117">
        <f>247500-1100-2000</f>
        <v>244400</v>
      </c>
      <c r="AD48" s="118"/>
      <c r="AE48" s="118"/>
      <c r="AF48" s="118"/>
      <c r="AG48" s="118"/>
      <c r="AH48" s="118"/>
      <c r="AI48" s="118"/>
      <c r="AJ48" s="119"/>
      <c r="AK48" s="117">
        <v>0</v>
      </c>
      <c r="AL48" s="118"/>
      <c r="AM48" s="118"/>
      <c r="AN48" s="118"/>
      <c r="AO48" s="118"/>
      <c r="AP48" s="118"/>
      <c r="AQ48" s="118"/>
      <c r="AR48" s="119"/>
      <c r="AS48" s="117">
        <f t="shared" si="0"/>
        <v>244400</v>
      </c>
      <c r="AT48" s="118"/>
      <c r="AU48" s="118"/>
      <c r="AV48" s="118"/>
      <c r="AW48" s="118"/>
      <c r="AX48" s="118"/>
      <c r="AY48" s="118"/>
      <c r="AZ48" s="119"/>
      <c r="BA48" s="30"/>
      <c r="BB48" s="30"/>
      <c r="BC48" s="30"/>
      <c r="BD48" s="30"/>
      <c r="BE48" s="30"/>
      <c r="BF48" s="30"/>
      <c r="BG48" s="30"/>
      <c r="BH48" s="30"/>
    </row>
    <row r="49" spans="1:64" ht="38.25" customHeight="1" x14ac:dyDescent="0.2">
      <c r="A49" s="50">
        <v>3</v>
      </c>
      <c r="B49" s="50"/>
      <c r="C49" s="50"/>
      <c r="D49" s="97" t="s">
        <v>58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111">
        <f>196163+2323+7074</f>
        <v>205560</v>
      </c>
      <c r="AD49" s="111"/>
      <c r="AE49" s="111"/>
      <c r="AF49" s="111"/>
      <c r="AG49" s="111"/>
      <c r="AH49" s="111"/>
      <c r="AI49" s="111"/>
      <c r="AJ49" s="111"/>
      <c r="AK49" s="111">
        <v>0</v>
      </c>
      <c r="AL49" s="111"/>
      <c r="AM49" s="111"/>
      <c r="AN49" s="111"/>
      <c r="AO49" s="111"/>
      <c r="AP49" s="111"/>
      <c r="AQ49" s="111"/>
      <c r="AR49" s="111"/>
      <c r="AS49" s="111">
        <f t="shared" si="0"/>
        <v>205560</v>
      </c>
      <c r="AT49" s="111"/>
      <c r="AU49" s="111"/>
      <c r="AV49" s="111"/>
      <c r="AW49" s="111"/>
      <c r="AX49" s="111"/>
      <c r="AY49" s="111"/>
      <c r="AZ49" s="111"/>
      <c r="BA49" s="30"/>
      <c r="BB49" s="30"/>
      <c r="BC49" s="30"/>
      <c r="BD49" s="30"/>
      <c r="BE49" s="30"/>
      <c r="BF49" s="30"/>
      <c r="BG49" s="30"/>
      <c r="BH49" s="30"/>
    </row>
    <row r="50" spans="1:64" ht="51" customHeight="1" x14ac:dyDescent="0.2">
      <c r="A50" s="50">
        <v>4</v>
      </c>
      <c r="B50" s="50"/>
      <c r="C50" s="50"/>
      <c r="D50" s="97" t="s">
        <v>223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9"/>
      <c r="AC50" s="111">
        <f>3467223-246+87392</f>
        <v>3554369</v>
      </c>
      <c r="AD50" s="111"/>
      <c r="AE50" s="111"/>
      <c r="AF50" s="111"/>
      <c r="AG50" s="111"/>
      <c r="AH50" s="111"/>
      <c r="AI50" s="111"/>
      <c r="AJ50" s="111"/>
      <c r="AK50" s="111">
        <v>0</v>
      </c>
      <c r="AL50" s="111"/>
      <c r="AM50" s="111"/>
      <c r="AN50" s="111"/>
      <c r="AO50" s="111"/>
      <c r="AP50" s="111"/>
      <c r="AQ50" s="111"/>
      <c r="AR50" s="111"/>
      <c r="AS50" s="111">
        <f t="shared" si="0"/>
        <v>3554369</v>
      </c>
      <c r="AT50" s="111"/>
      <c r="AU50" s="111"/>
      <c r="AV50" s="111"/>
      <c r="AW50" s="111"/>
      <c r="AX50" s="111"/>
      <c r="AY50" s="111"/>
      <c r="AZ50" s="111"/>
      <c r="BA50" s="30"/>
      <c r="BB50" s="30"/>
      <c r="BC50" s="30"/>
      <c r="BD50" s="30"/>
      <c r="BE50" s="30"/>
      <c r="BF50" s="30"/>
      <c r="BG50" s="30"/>
      <c r="BH50" s="30"/>
    </row>
    <row r="51" spans="1:64" ht="27.75" customHeight="1" x14ac:dyDescent="0.2">
      <c r="A51" s="50">
        <v>5</v>
      </c>
      <c r="B51" s="50"/>
      <c r="C51" s="50"/>
      <c r="D51" s="97" t="s">
        <v>171</v>
      </c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9"/>
      <c r="AC51" s="111">
        <f>2870365-30092</f>
        <v>2840273</v>
      </c>
      <c r="AD51" s="111"/>
      <c r="AE51" s="111"/>
      <c r="AF51" s="111"/>
      <c r="AG51" s="111"/>
      <c r="AH51" s="111"/>
      <c r="AI51" s="111"/>
      <c r="AJ51" s="111"/>
      <c r="AK51" s="111">
        <v>0</v>
      </c>
      <c r="AL51" s="111"/>
      <c r="AM51" s="111"/>
      <c r="AN51" s="111"/>
      <c r="AO51" s="111"/>
      <c r="AP51" s="111"/>
      <c r="AQ51" s="111"/>
      <c r="AR51" s="111"/>
      <c r="AS51" s="111">
        <f t="shared" si="0"/>
        <v>2840273</v>
      </c>
      <c r="AT51" s="111"/>
      <c r="AU51" s="111"/>
      <c r="AV51" s="111"/>
      <c r="AW51" s="111"/>
      <c r="AX51" s="111"/>
      <c r="AY51" s="111"/>
      <c r="AZ51" s="111"/>
      <c r="BA51" s="30"/>
      <c r="BB51" s="30"/>
      <c r="BC51" s="30"/>
      <c r="BD51" s="30"/>
      <c r="BE51" s="30"/>
      <c r="BF51" s="30"/>
      <c r="BG51" s="30"/>
      <c r="BH51" s="30"/>
    </row>
    <row r="52" spans="1:64" ht="44.25" customHeight="1" x14ac:dyDescent="0.2">
      <c r="A52" s="50">
        <v>6</v>
      </c>
      <c r="B52" s="50"/>
      <c r="C52" s="50"/>
      <c r="D52" s="97" t="s">
        <v>199</v>
      </c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9"/>
      <c r="AC52" s="111">
        <f>1068348-52843-6000</f>
        <v>1009505</v>
      </c>
      <c r="AD52" s="111"/>
      <c r="AE52" s="111"/>
      <c r="AF52" s="111"/>
      <c r="AG52" s="111"/>
      <c r="AH52" s="111"/>
      <c r="AI52" s="111"/>
      <c r="AJ52" s="111"/>
      <c r="AK52" s="111">
        <v>0</v>
      </c>
      <c r="AL52" s="111"/>
      <c r="AM52" s="111"/>
      <c r="AN52" s="111"/>
      <c r="AO52" s="111"/>
      <c r="AP52" s="111"/>
      <c r="AQ52" s="111"/>
      <c r="AR52" s="111"/>
      <c r="AS52" s="111">
        <f t="shared" si="0"/>
        <v>1009505</v>
      </c>
      <c r="AT52" s="111"/>
      <c r="AU52" s="111"/>
      <c r="AV52" s="111"/>
      <c r="AW52" s="111"/>
      <c r="AX52" s="111"/>
      <c r="AY52" s="111"/>
      <c r="AZ52" s="111"/>
      <c r="BA52" s="30"/>
      <c r="BB52" s="30"/>
      <c r="BC52" s="30"/>
      <c r="BD52" s="30"/>
      <c r="BE52" s="30"/>
      <c r="BF52" s="30"/>
      <c r="BG52" s="30"/>
      <c r="BH52" s="30"/>
    </row>
    <row r="53" spans="1:64" ht="30" customHeight="1" x14ac:dyDescent="0.2">
      <c r="A53" s="50">
        <v>7</v>
      </c>
      <c r="B53" s="50"/>
      <c r="C53" s="50"/>
      <c r="D53" s="97" t="s">
        <v>145</v>
      </c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9"/>
      <c r="AC53" s="111">
        <f>686104+68040+71788+1576+123556+4875-794-32305</f>
        <v>922840</v>
      </c>
      <c r="AD53" s="111"/>
      <c r="AE53" s="111"/>
      <c r="AF53" s="111"/>
      <c r="AG53" s="111"/>
      <c r="AH53" s="111"/>
      <c r="AI53" s="111"/>
      <c r="AJ53" s="111"/>
      <c r="AK53" s="111">
        <v>0</v>
      </c>
      <c r="AL53" s="111"/>
      <c r="AM53" s="111"/>
      <c r="AN53" s="111"/>
      <c r="AO53" s="111"/>
      <c r="AP53" s="111"/>
      <c r="AQ53" s="111"/>
      <c r="AR53" s="111"/>
      <c r="AS53" s="111">
        <f t="shared" si="0"/>
        <v>922840</v>
      </c>
      <c r="AT53" s="111"/>
      <c r="AU53" s="111"/>
      <c r="AV53" s="111"/>
      <c r="AW53" s="111"/>
      <c r="AX53" s="111"/>
      <c r="AY53" s="111"/>
      <c r="AZ53" s="111"/>
      <c r="BA53" s="30"/>
      <c r="BB53" s="30"/>
      <c r="BC53" s="30"/>
      <c r="BD53" s="30"/>
      <c r="BE53" s="30"/>
      <c r="BF53" s="30"/>
      <c r="BG53" s="30"/>
      <c r="BH53" s="30"/>
    </row>
    <row r="54" spans="1:64" ht="17.25" customHeight="1" x14ac:dyDescent="0.2">
      <c r="A54" s="50">
        <v>8</v>
      </c>
      <c r="B54" s="50"/>
      <c r="C54" s="50"/>
      <c r="D54" s="97" t="s">
        <v>187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9"/>
      <c r="AC54" s="111">
        <f>610391-952+19444</f>
        <v>628883</v>
      </c>
      <c r="AD54" s="111"/>
      <c r="AE54" s="111"/>
      <c r="AF54" s="111"/>
      <c r="AG54" s="111"/>
      <c r="AH54" s="111"/>
      <c r="AI54" s="111"/>
      <c r="AJ54" s="111"/>
      <c r="AK54" s="111">
        <f>1750000-40000</f>
        <v>1710000</v>
      </c>
      <c r="AL54" s="111"/>
      <c r="AM54" s="111"/>
      <c r="AN54" s="111"/>
      <c r="AO54" s="111"/>
      <c r="AP54" s="111"/>
      <c r="AQ54" s="111"/>
      <c r="AR54" s="111"/>
      <c r="AS54" s="111">
        <f t="shared" ref="AS54:AS56" si="1">AC54+AK54</f>
        <v>2338883</v>
      </c>
      <c r="AT54" s="111"/>
      <c r="AU54" s="111"/>
      <c r="AV54" s="111"/>
      <c r="AW54" s="111"/>
      <c r="AX54" s="111"/>
      <c r="AY54" s="111"/>
      <c r="AZ54" s="111"/>
      <c r="BA54" s="30"/>
      <c r="BB54" s="30"/>
      <c r="BC54" s="30"/>
      <c r="BD54" s="30"/>
      <c r="BE54" s="30"/>
      <c r="BF54" s="30"/>
      <c r="BG54" s="30"/>
      <c r="BH54" s="30"/>
    </row>
    <row r="55" spans="1:64" ht="17.25" customHeight="1" x14ac:dyDescent="0.2">
      <c r="A55" s="50">
        <v>9</v>
      </c>
      <c r="B55" s="50"/>
      <c r="C55" s="50"/>
      <c r="D55" s="97" t="s">
        <v>57</v>
      </c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9"/>
      <c r="AC55" s="111">
        <f>45000-2000</f>
        <v>43000</v>
      </c>
      <c r="AD55" s="111"/>
      <c r="AE55" s="111"/>
      <c r="AF55" s="111"/>
      <c r="AG55" s="111"/>
      <c r="AH55" s="111"/>
      <c r="AI55" s="111"/>
      <c r="AJ55" s="111"/>
      <c r="AK55" s="111">
        <v>0</v>
      </c>
      <c r="AL55" s="111"/>
      <c r="AM55" s="111"/>
      <c r="AN55" s="111"/>
      <c r="AO55" s="111"/>
      <c r="AP55" s="111"/>
      <c r="AQ55" s="111"/>
      <c r="AR55" s="111"/>
      <c r="AS55" s="111">
        <f t="shared" si="1"/>
        <v>43000</v>
      </c>
      <c r="AT55" s="111"/>
      <c r="AU55" s="111"/>
      <c r="AV55" s="111"/>
      <c r="AW55" s="111"/>
      <c r="AX55" s="111"/>
      <c r="AY55" s="111"/>
      <c r="AZ55" s="111"/>
      <c r="BA55" s="30"/>
      <c r="BB55" s="30"/>
      <c r="BC55" s="30"/>
      <c r="BD55" s="30"/>
      <c r="BE55" s="30"/>
      <c r="BF55" s="30"/>
      <c r="BG55" s="30"/>
      <c r="BH55" s="30"/>
    </row>
    <row r="56" spans="1:64" ht="15.75" customHeight="1" x14ac:dyDescent="0.2">
      <c r="A56" s="50">
        <v>10</v>
      </c>
      <c r="B56" s="50"/>
      <c r="C56" s="50"/>
      <c r="D56" s="97" t="s">
        <v>212</v>
      </c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9"/>
      <c r="AC56" s="111">
        <f>23302+5000</f>
        <v>28302</v>
      </c>
      <c r="AD56" s="111"/>
      <c r="AE56" s="111"/>
      <c r="AF56" s="111"/>
      <c r="AG56" s="111"/>
      <c r="AH56" s="111"/>
      <c r="AI56" s="111"/>
      <c r="AJ56" s="111"/>
      <c r="AK56" s="111">
        <v>0</v>
      </c>
      <c r="AL56" s="111"/>
      <c r="AM56" s="111"/>
      <c r="AN56" s="111"/>
      <c r="AO56" s="111"/>
      <c r="AP56" s="111"/>
      <c r="AQ56" s="111"/>
      <c r="AR56" s="111"/>
      <c r="AS56" s="111">
        <f t="shared" si="1"/>
        <v>28302</v>
      </c>
      <c r="AT56" s="111"/>
      <c r="AU56" s="111"/>
      <c r="AV56" s="111"/>
      <c r="AW56" s="111"/>
      <c r="AX56" s="111"/>
      <c r="AY56" s="111"/>
      <c r="AZ56" s="111"/>
      <c r="BA56" s="30"/>
      <c r="BB56" s="30"/>
      <c r="BC56" s="30"/>
      <c r="BD56" s="30"/>
      <c r="BE56" s="30"/>
      <c r="BF56" s="30"/>
      <c r="BG56" s="30"/>
      <c r="BH56" s="30"/>
    </row>
    <row r="57" spans="1:64" ht="18.75" customHeight="1" x14ac:dyDescent="0.2">
      <c r="A57" s="50">
        <v>11</v>
      </c>
      <c r="B57" s="50"/>
      <c r="C57" s="50"/>
      <c r="D57" s="97" t="s">
        <v>203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9"/>
      <c r="AC57" s="111">
        <v>64000</v>
      </c>
      <c r="AD57" s="111"/>
      <c r="AE57" s="111"/>
      <c r="AF57" s="111"/>
      <c r="AG57" s="111"/>
      <c r="AH57" s="111"/>
      <c r="AI57" s="111"/>
      <c r="AJ57" s="111"/>
      <c r="AK57" s="111">
        <v>1576000</v>
      </c>
      <c r="AL57" s="111"/>
      <c r="AM57" s="111"/>
      <c r="AN57" s="111"/>
      <c r="AO57" s="111"/>
      <c r="AP57" s="111"/>
      <c r="AQ57" s="111"/>
      <c r="AR57" s="111"/>
      <c r="AS57" s="111">
        <f t="shared" si="0"/>
        <v>1640000</v>
      </c>
      <c r="AT57" s="111"/>
      <c r="AU57" s="111"/>
      <c r="AV57" s="111"/>
      <c r="AW57" s="111"/>
      <c r="AX57" s="111"/>
      <c r="AY57" s="111"/>
      <c r="AZ57" s="111"/>
      <c r="BA57" s="30"/>
      <c r="BB57" s="30"/>
      <c r="BC57" s="30"/>
      <c r="BD57" s="30"/>
      <c r="BE57" s="30"/>
      <c r="BF57" s="30"/>
      <c r="BG57" s="30"/>
      <c r="BH57" s="30"/>
    </row>
    <row r="58" spans="1:64" s="29" customFormat="1" x14ac:dyDescent="0.2">
      <c r="A58" s="66"/>
      <c r="B58" s="66"/>
      <c r="C58" s="66"/>
      <c r="D58" s="125" t="s">
        <v>59</v>
      </c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7"/>
      <c r="AC58" s="128">
        <f>SUM(AC47:AC57)</f>
        <v>10094197</v>
      </c>
      <c r="AD58" s="128"/>
      <c r="AE58" s="128"/>
      <c r="AF58" s="128"/>
      <c r="AG58" s="128"/>
      <c r="AH58" s="128"/>
      <c r="AI58" s="128"/>
      <c r="AJ58" s="128"/>
      <c r="AK58" s="128">
        <f>SUM(AK47:AK57)</f>
        <v>3286000</v>
      </c>
      <c r="AL58" s="128"/>
      <c r="AM58" s="128"/>
      <c r="AN58" s="128"/>
      <c r="AO58" s="128"/>
      <c r="AP58" s="128"/>
      <c r="AQ58" s="128"/>
      <c r="AR58" s="128"/>
      <c r="AS58" s="128">
        <f t="shared" si="0"/>
        <v>13380197</v>
      </c>
      <c r="AT58" s="128"/>
      <c r="AU58" s="128"/>
      <c r="AV58" s="128"/>
      <c r="AW58" s="128"/>
      <c r="AX58" s="128"/>
      <c r="AY58" s="128"/>
      <c r="AZ58" s="128"/>
      <c r="BA58" s="31"/>
      <c r="BB58" s="31"/>
      <c r="BC58" s="31"/>
      <c r="BD58" s="31"/>
      <c r="BE58" s="31"/>
      <c r="BF58" s="31"/>
      <c r="BG58" s="31"/>
      <c r="BH58" s="31"/>
    </row>
    <row r="60" spans="1:64" ht="15.75" customHeight="1" x14ac:dyDescent="0.2">
      <c r="A60" s="82" t="s">
        <v>36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</row>
    <row r="61" spans="1:64" ht="15" customHeight="1" x14ac:dyDescent="0.2">
      <c r="A61" s="100" t="s">
        <v>136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64" ht="15.95" customHeight="1" x14ac:dyDescent="0.2">
      <c r="A62" s="90" t="s">
        <v>23</v>
      </c>
      <c r="B62" s="90"/>
      <c r="C62" s="90"/>
      <c r="D62" s="101" t="s">
        <v>29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3"/>
      <c r="AB62" s="90" t="s">
        <v>24</v>
      </c>
      <c r="AC62" s="90"/>
      <c r="AD62" s="90"/>
      <c r="AE62" s="90"/>
      <c r="AF62" s="90"/>
      <c r="AG62" s="90"/>
      <c r="AH62" s="90"/>
      <c r="AI62" s="90"/>
      <c r="AJ62" s="90" t="s">
        <v>25</v>
      </c>
      <c r="AK62" s="90"/>
      <c r="AL62" s="90"/>
      <c r="AM62" s="90"/>
      <c r="AN62" s="90"/>
      <c r="AO62" s="90"/>
      <c r="AP62" s="90"/>
      <c r="AQ62" s="90"/>
      <c r="AR62" s="90" t="s">
        <v>22</v>
      </c>
      <c r="AS62" s="90"/>
      <c r="AT62" s="90"/>
      <c r="AU62" s="90"/>
      <c r="AV62" s="90"/>
      <c r="AW62" s="90"/>
      <c r="AX62" s="90"/>
      <c r="AY62" s="90"/>
    </row>
    <row r="63" spans="1:64" ht="4.5" customHeight="1" x14ac:dyDescent="0.2">
      <c r="A63" s="90"/>
      <c r="B63" s="90"/>
      <c r="C63" s="90"/>
      <c r="D63" s="104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6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</row>
    <row r="64" spans="1:64" ht="15.75" customHeight="1" x14ac:dyDescent="0.2">
      <c r="A64" s="90">
        <v>1</v>
      </c>
      <c r="B64" s="90"/>
      <c r="C64" s="90"/>
      <c r="D64" s="129">
        <v>2</v>
      </c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1"/>
      <c r="AB64" s="90">
        <v>3</v>
      </c>
      <c r="AC64" s="90"/>
      <c r="AD64" s="90"/>
      <c r="AE64" s="90"/>
      <c r="AF64" s="90"/>
      <c r="AG64" s="90"/>
      <c r="AH64" s="90"/>
      <c r="AI64" s="90"/>
      <c r="AJ64" s="90">
        <v>4</v>
      </c>
      <c r="AK64" s="90"/>
      <c r="AL64" s="90"/>
      <c r="AM64" s="90"/>
      <c r="AN64" s="90"/>
      <c r="AO64" s="90"/>
      <c r="AP64" s="90"/>
      <c r="AQ64" s="90"/>
      <c r="AR64" s="90">
        <v>5</v>
      </c>
      <c r="AS64" s="90"/>
      <c r="AT64" s="90"/>
      <c r="AU64" s="90"/>
      <c r="AV64" s="90"/>
      <c r="AW64" s="90"/>
      <c r="AX64" s="90"/>
      <c r="AY64" s="90"/>
    </row>
    <row r="65" spans="1:79" ht="12.75" hidden="1" customHeight="1" x14ac:dyDescent="0.2">
      <c r="A65" s="50" t="s">
        <v>3</v>
      </c>
      <c r="B65" s="50"/>
      <c r="C65" s="50"/>
      <c r="D65" s="107" t="s">
        <v>4</v>
      </c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9"/>
      <c r="AB65" s="124" t="s">
        <v>5</v>
      </c>
      <c r="AC65" s="124"/>
      <c r="AD65" s="124"/>
      <c r="AE65" s="124"/>
      <c r="AF65" s="124"/>
      <c r="AG65" s="124"/>
      <c r="AH65" s="124"/>
      <c r="AI65" s="124"/>
      <c r="AJ65" s="124" t="s">
        <v>6</v>
      </c>
      <c r="AK65" s="124"/>
      <c r="AL65" s="124"/>
      <c r="AM65" s="124"/>
      <c r="AN65" s="124"/>
      <c r="AO65" s="124"/>
      <c r="AP65" s="124"/>
      <c r="AQ65" s="124"/>
      <c r="AR65" s="124" t="s">
        <v>7</v>
      </c>
      <c r="AS65" s="124"/>
      <c r="AT65" s="124"/>
      <c r="AU65" s="124"/>
      <c r="AV65" s="124"/>
      <c r="AW65" s="124"/>
      <c r="AX65" s="124"/>
      <c r="AY65" s="124"/>
      <c r="CA65" s="1" t="s">
        <v>12</v>
      </c>
    </row>
    <row r="66" spans="1:79" ht="51" customHeight="1" x14ac:dyDescent="0.2">
      <c r="A66" s="50">
        <v>1</v>
      </c>
      <c r="B66" s="50"/>
      <c r="C66" s="50"/>
      <c r="D66" s="97" t="s">
        <v>144</v>
      </c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9"/>
      <c r="AB66" s="55">
        <v>10094197</v>
      </c>
      <c r="AC66" s="55"/>
      <c r="AD66" s="55"/>
      <c r="AE66" s="55"/>
      <c r="AF66" s="55"/>
      <c r="AG66" s="55"/>
      <c r="AH66" s="55"/>
      <c r="AI66" s="55"/>
      <c r="AJ66" s="55">
        <v>3286000</v>
      </c>
      <c r="AK66" s="55"/>
      <c r="AL66" s="55"/>
      <c r="AM66" s="55"/>
      <c r="AN66" s="55"/>
      <c r="AO66" s="55"/>
      <c r="AP66" s="55"/>
      <c r="AQ66" s="55"/>
      <c r="AR66" s="55">
        <f>AB66+AJ66</f>
        <v>13380197</v>
      </c>
      <c r="AS66" s="55"/>
      <c r="AT66" s="55"/>
      <c r="AU66" s="55"/>
      <c r="AV66" s="55"/>
      <c r="AW66" s="55"/>
      <c r="AX66" s="55"/>
      <c r="AY66" s="55"/>
      <c r="CA66" s="1" t="s">
        <v>13</v>
      </c>
    </row>
    <row r="67" spans="1:79" s="29" customFormat="1" ht="12.75" customHeight="1" x14ac:dyDescent="0.2">
      <c r="A67" s="66"/>
      <c r="B67" s="66"/>
      <c r="C67" s="66"/>
      <c r="D67" s="125" t="s">
        <v>22</v>
      </c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7"/>
      <c r="AB67" s="128">
        <f>AB66</f>
        <v>10094197</v>
      </c>
      <c r="AC67" s="128"/>
      <c r="AD67" s="128"/>
      <c r="AE67" s="128"/>
      <c r="AF67" s="128"/>
      <c r="AG67" s="128"/>
      <c r="AH67" s="128"/>
      <c r="AI67" s="128"/>
      <c r="AJ67" s="128">
        <f>AJ66</f>
        <v>3286000</v>
      </c>
      <c r="AK67" s="128"/>
      <c r="AL67" s="128"/>
      <c r="AM67" s="128"/>
      <c r="AN67" s="128"/>
      <c r="AO67" s="128"/>
      <c r="AP67" s="128"/>
      <c r="AQ67" s="128"/>
      <c r="AR67" s="128">
        <f>AB67+AJ67</f>
        <v>13380197</v>
      </c>
      <c r="AS67" s="128"/>
      <c r="AT67" s="128"/>
      <c r="AU67" s="128"/>
      <c r="AV67" s="128"/>
      <c r="AW67" s="128"/>
      <c r="AX67" s="128"/>
      <c r="AY67" s="128"/>
    </row>
    <row r="69" spans="1:79" ht="15.75" customHeight="1" x14ac:dyDescent="0.2">
      <c r="A69" s="85" t="s">
        <v>37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</row>
    <row r="70" spans="1:79" ht="29.25" customHeight="1" x14ac:dyDescent="0.2">
      <c r="A70" s="90" t="s">
        <v>23</v>
      </c>
      <c r="B70" s="90"/>
      <c r="C70" s="90"/>
      <c r="D70" s="90"/>
      <c r="E70" s="90"/>
      <c r="F70" s="90"/>
      <c r="G70" s="129" t="s">
        <v>38</v>
      </c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1"/>
      <c r="Z70" s="90" t="s">
        <v>1</v>
      </c>
      <c r="AA70" s="90"/>
      <c r="AB70" s="90"/>
      <c r="AC70" s="90"/>
      <c r="AD70" s="90"/>
      <c r="AE70" s="90" t="s">
        <v>0</v>
      </c>
      <c r="AF70" s="90"/>
      <c r="AG70" s="90"/>
      <c r="AH70" s="90"/>
      <c r="AI70" s="90"/>
      <c r="AJ70" s="90"/>
      <c r="AK70" s="90"/>
      <c r="AL70" s="90"/>
      <c r="AM70" s="90"/>
      <c r="AN70" s="90"/>
      <c r="AO70" s="129" t="s">
        <v>24</v>
      </c>
      <c r="AP70" s="130"/>
      <c r="AQ70" s="130"/>
      <c r="AR70" s="130"/>
      <c r="AS70" s="130"/>
      <c r="AT70" s="130"/>
      <c r="AU70" s="130"/>
      <c r="AV70" s="131"/>
      <c r="AW70" s="129" t="s">
        <v>25</v>
      </c>
      <c r="AX70" s="130"/>
      <c r="AY70" s="130"/>
      <c r="AZ70" s="130"/>
      <c r="BA70" s="130"/>
      <c r="BB70" s="130"/>
      <c r="BC70" s="130"/>
      <c r="BD70" s="131"/>
      <c r="BE70" s="129" t="s">
        <v>22</v>
      </c>
      <c r="BF70" s="130"/>
      <c r="BG70" s="130"/>
      <c r="BH70" s="130"/>
      <c r="BI70" s="130"/>
      <c r="BJ70" s="130"/>
      <c r="BK70" s="130"/>
      <c r="BL70" s="131"/>
    </row>
    <row r="71" spans="1:79" ht="15.75" customHeight="1" x14ac:dyDescent="0.2">
      <c r="A71" s="90">
        <v>1</v>
      </c>
      <c r="B71" s="90"/>
      <c r="C71" s="90"/>
      <c r="D71" s="90"/>
      <c r="E71" s="90"/>
      <c r="F71" s="90"/>
      <c r="G71" s="129">
        <v>2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1"/>
      <c r="Z71" s="90">
        <v>3</v>
      </c>
      <c r="AA71" s="90"/>
      <c r="AB71" s="90"/>
      <c r="AC71" s="90"/>
      <c r="AD71" s="90"/>
      <c r="AE71" s="90">
        <v>4</v>
      </c>
      <c r="AF71" s="90"/>
      <c r="AG71" s="90"/>
      <c r="AH71" s="90"/>
      <c r="AI71" s="90"/>
      <c r="AJ71" s="90"/>
      <c r="AK71" s="90"/>
      <c r="AL71" s="90"/>
      <c r="AM71" s="90"/>
      <c r="AN71" s="90"/>
      <c r="AO71" s="90">
        <v>5</v>
      </c>
      <c r="AP71" s="90"/>
      <c r="AQ71" s="90"/>
      <c r="AR71" s="90"/>
      <c r="AS71" s="90"/>
      <c r="AT71" s="90"/>
      <c r="AU71" s="90"/>
      <c r="AV71" s="90"/>
      <c r="AW71" s="90">
        <v>6</v>
      </c>
      <c r="AX71" s="90"/>
      <c r="AY71" s="90"/>
      <c r="AZ71" s="90"/>
      <c r="BA71" s="90"/>
      <c r="BB71" s="90"/>
      <c r="BC71" s="90"/>
      <c r="BD71" s="90"/>
      <c r="BE71" s="90">
        <v>7</v>
      </c>
      <c r="BF71" s="90"/>
      <c r="BG71" s="90"/>
      <c r="BH71" s="90"/>
      <c r="BI71" s="90"/>
      <c r="BJ71" s="90"/>
      <c r="BK71" s="90"/>
      <c r="BL71" s="90"/>
    </row>
    <row r="72" spans="1:79" ht="12.75" hidden="1" customHeight="1" x14ac:dyDescent="0.2">
      <c r="A72" s="50" t="s">
        <v>28</v>
      </c>
      <c r="B72" s="50"/>
      <c r="C72" s="50"/>
      <c r="D72" s="50"/>
      <c r="E72" s="50"/>
      <c r="F72" s="50"/>
      <c r="G72" s="107" t="s">
        <v>4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50" t="s">
        <v>16</v>
      </c>
      <c r="AA72" s="50"/>
      <c r="AB72" s="50"/>
      <c r="AC72" s="50"/>
      <c r="AD72" s="50"/>
      <c r="AE72" s="132" t="s">
        <v>27</v>
      </c>
      <c r="AF72" s="132"/>
      <c r="AG72" s="132"/>
      <c r="AH72" s="132"/>
      <c r="AI72" s="132"/>
      <c r="AJ72" s="132"/>
      <c r="AK72" s="132"/>
      <c r="AL72" s="132"/>
      <c r="AM72" s="132"/>
      <c r="AN72" s="107"/>
      <c r="AO72" s="124" t="s">
        <v>5</v>
      </c>
      <c r="AP72" s="124"/>
      <c r="AQ72" s="124"/>
      <c r="AR72" s="124"/>
      <c r="AS72" s="124"/>
      <c r="AT72" s="124"/>
      <c r="AU72" s="124"/>
      <c r="AV72" s="124"/>
      <c r="AW72" s="124" t="s">
        <v>26</v>
      </c>
      <c r="AX72" s="124"/>
      <c r="AY72" s="124"/>
      <c r="AZ72" s="124"/>
      <c r="BA72" s="124"/>
      <c r="BB72" s="124"/>
      <c r="BC72" s="124"/>
      <c r="BD72" s="124"/>
      <c r="BE72" s="124" t="s">
        <v>61</v>
      </c>
      <c r="BF72" s="124"/>
      <c r="BG72" s="124"/>
      <c r="BH72" s="124"/>
      <c r="BI72" s="124"/>
      <c r="BJ72" s="124"/>
      <c r="BK72" s="124"/>
      <c r="BL72" s="124"/>
      <c r="CA72" s="1" t="s">
        <v>14</v>
      </c>
    </row>
    <row r="73" spans="1:79" s="29" customFormat="1" ht="12.75" customHeight="1" x14ac:dyDescent="0.2">
      <c r="A73" s="66">
        <v>0</v>
      </c>
      <c r="B73" s="66"/>
      <c r="C73" s="66"/>
      <c r="D73" s="66"/>
      <c r="E73" s="66"/>
      <c r="F73" s="66"/>
      <c r="G73" s="67" t="s">
        <v>60</v>
      </c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4"/>
      <c r="Z73" s="70"/>
      <c r="AA73" s="70"/>
      <c r="AB73" s="70"/>
      <c r="AC73" s="70"/>
      <c r="AD73" s="70"/>
      <c r="AE73" s="135"/>
      <c r="AF73" s="135"/>
      <c r="AG73" s="135"/>
      <c r="AH73" s="135"/>
      <c r="AI73" s="135"/>
      <c r="AJ73" s="135"/>
      <c r="AK73" s="135"/>
      <c r="AL73" s="135"/>
      <c r="AM73" s="135"/>
      <c r="AN73" s="136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  <c r="BI73" s="128"/>
      <c r="BJ73" s="128"/>
      <c r="BK73" s="128"/>
      <c r="BL73" s="128"/>
      <c r="CA73" s="29" t="s">
        <v>15</v>
      </c>
    </row>
    <row r="74" spans="1:79" ht="25.5" customHeight="1" x14ac:dyDescent="0.2">
      <c r="A74" s="50">
        <v>1</v>
      </c>
      <c r="B74" s="50"/>
      <c r="C74" s="50"/>
      <c r="D74" s="50"/>
      <c r="E74" s="50"/>
      <c r="F74" s="50"/>
      <c r="G74" s="52" t="s">
        <v>62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4"/>
      <c r="Z74" s="51" t="s">
        <v>63</v>
      </c>
      <c r="AA74" s="51"/>
      <c r="AB74" s="51"/>
      <c r="AC74" s="51"/>
      <c r="AD74" s="51"/>
      <c r="AE74" s="56" t="s">
        <v>64</v>
      </c>
      <c r="AF74" s="57"/>
      <c r="AG74" s="57"/>
      <c r="AH74" s="57"/>
      <c r="AI74" s="57"/>
      <c r="AJ74" s="57"/>
      <c r="AK74" s="57"/>
      <c r="AL74" s="57"/>
      <c r="AM74" s="57"/>
      <c r="AN74" s="58"/>
      <c r="AO74" s="55">
        <f>764295-9996-28000</f>
        <v>726299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f>AO74+AW74</f>
        <v>726299</v>
      </c>
      <c r="BF74" s="55"/>
      <c r="BG74" s="55"/>
      <c r="BH74" s="55"/>
      <c r="BI74" s="55"/>
      <c r="BJ74" s="55"/>
      <c r="BK74" s="55"/>
      <c r="BL74" s="55"/>
    </row>
    <row r="75" spans="1:79" ht="30.75" customHeight="1" x14ac:dyDescent="0.2">
      <c r="A75" s="50">
        <v>2</v>
      </c>
      <c r="B75" s="50"/>
      <c r="C75" s="50"/>
      <c r="D75" s="50"/>
      <c r="E75" s="50"/>
      <c r="F75" s="50"/>
      <c r="G75" s="52" t="s">
        <v>146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1" t="s">
        <v>63</v>
      </c>
      <c r="AA75" s="51"/>
      <c r="AB75" s="51"/>
      <c r="AC75" s="51"/>
      <c r="AD75" s="51"/>
      <c r="AE75" s="56" t="s">
        <v>64</v>
      </c>
      <c r="AF75" s="57"/>
      <c r="AG75" s="57"/>
      <c r="AH75" s="57"/>
      <c r="AI75" s="57"/>
      <c r="AJ75" s="57"/>
      <c r="AK75" s="57"/>
      <c r="AL75" s="57"/>
      <c r="AM75" s="57"/>
      <c r="AN75" s="58"/>
      <c r="AO75" s="55">
        <v>686104</v>
      </c>
      <c r="AP75" s="55"/>
      <c r="AQ75" s="55"/>
      <c r="AR75" s="55"/>
      <c r="AS75" s="55"/>
      <c r="AT75" s="55"/>
      <c r="AU75" s="55"/>
      <c r="AV75" s="55"/>
      <c r="AW75" s="55">
        <v>0</v>
      </c>
      <c r="AX75" s="55"/>
      <c r="AY75" s="55"/>
      <c r="AZ75" s="55"/>
      <c r="BA75" s="55"/>
      <c r="BB75" s="55"/>
      <c r="BC75" s="55"/>
      <c r="BD75" s="55"/>
      <c r="BE75" s="55">
        <f t="shared" ref="BE75:BE103" si="2">AO75+AW75</f>
        <v>686104</v>
      </c>
      <c r="BF75" s="55"/>
      <c r="BG75" s="55"/>
      <c r="BH75" s="55"/>
      <c r="BI75" s="55"/>
      <c r="BJ75" s="55"/>
      <c r="BK75" s="55"/>
      <c r="BL75" s="55"/>
    </row>
    <row r="76" spans="1:79" ht="31.5" customHeight="1" x14ac:dyDescent="0.2">
      <c r="A76" s="50">
        <v>3</v>
      </c>
      <c r="B76" s="50"/>
      <c r="C76" s="50"/>
      <c r="D76" s="50"/>
      <c r="E76" s="50"/>
      <c r="F76" s="50"/>
      <c r="G76" s="52" t="s">
        <v>65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4"/>
      <c r="Z76" s="51" t="s">
        <v>63</v>
      </c>
      <c r="AA76" s="51"/>
      <c r="AB76" s="51"/>
      <c r="AC76" s="51"/>
      <c r="AD76" s="51"/>
      <c r="AE76" s="56" t="s">
        <v>64</v>
      </c>
      <c r="AF76" s="57"/>
      <c r="AG76" s="57"/>
      <c r="AH76" s="57"/>
      <c r="AI76" s="57"/>
      <c r="AJ76" s="57"/>
      <c r="AK76" s="57"/>
      <c r="AL76" s="57"/>
      <c r="AM76" s="57"/>
      <c r="AN76" s="58"/>
      <c r="AO76" s="55">
        <f>177477+9397</f>
        <v>186874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f t="shared" si="2"/>
        <v>186874</v>
      </c>
      <c r="BF76" s="55"/>
      <c r="BG76" s="55"/>
      <c r="BH76" s="55"/>
      <c r="BI76" s="55"/>
      <c r="BJ76" s="55"/>
      <c r="BK76" s="55"/>
      <c r="BL76" s="55"/>
    </row>
    <row r="77" spans="1:79" ht="25.5" customHeight="1" x14ac:dyDescent="0.2">
      <c r="A77" s="50">
        <v>4</v>
      </c>
      <c r="B77" s="50"/>
      <c r="C77" s="50"/>
      <c r="D77" s="50"/>
      <c r="E77" s="50"/>
      <c r="F77" s="50"/>
      <c r="G77" s="52" t="s">
        <v>66</v>
      </c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4"/>
      <c r="Z77" s="51" t="s">
        <v>63</v>
      </c>
      <c r="AA77" s="51"/>
      <c r="AB77" s="51"/>
      <c r="AC77" s="51"/>
      <c r="AD77" s="51"/>
      <c r="AE77" s="56" t="s">
        <v>64</v>
      </c>
      <c r="AF77" s="57"/>
      <c r="AG77" s="57"/>
      <c r="AH77" s="57"/>
      <c r="AI77" s="57"/>
      <c r="AJ77" s="57"/>
      <c r="AK77" s="57"/>
      <c r="AL77" s="57"/>
      <c r="AM77" s="57"/>
      <c r="AN77" s="58"/>
      <c r="AO77" s="55">
        <v>18686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f t="shared" si="2"/>
        <v>18686</v>
      </c>
      <c r="BF77" s="55"/>
      <c r="BG77" s="55"/>
      <c r="BH77" s="55"/>
      <c r="BI77" s="55"/>
      <c r="BJ77" s="55"/>
      <c r="BK77" s="55"/>
      <c r="BL77" s="55"/>
    </row>
    <row r="78" spans="1:79" ht="25.5" customHeight="1" x14ac:dyDescent="0.2">
      <c r="A78" s="50">
        <v>5</v>
      </c>
      <c r="B78" s="50"/>
      <c r="C78" s="50"/>
      <c r="D78" s="50"/>
      <c r="E78" s="50"/>
      <c r="F78" s="50"/>
      <c r="G78" s="52" t="s">
        <v>67</v>
      </c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4"/>
      <c r="Z78" s="51" t="s">
        <v>63</v>
      </c>
      <c r="AA78" s="51"/>
      <c r="AB78" s="51"/>
      <c r="AC78" s="51"/>
      <c r="AD78" s="51"/>
      <c r="AE78" s="56" t="s">
        <v>64</v>
      </c>
      <c r="AF78" s="57"/>
      <c r="AG78" s="57"/>
      <c r="AH78" s="57"/>
      <c r="AI78" s="57"/>
      <c r="AJ78" s="57"/>
      <c r="AK78" s="57"/>
      <c r="AL78" s="57"/>
      <c r="AM78" s="57"/>
      <c r="AN78" s="58"/>
      <c r="AO78" s="55">
        <f>689855-880</f>
        <v>688975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f t="shared" si="2"/>
        <v>688975</v>
      </c>
      <c r="BF78" s="55"/>
      <c r="BG78" s="55"/>
      <c r="BH78" s="55"/>
      <c r="BI78" s="55"/>
      <c r="BJ78" s="55"/>
      <c r="BK78" s="55"/>
      <c r="BL78" s="55"/>
    </row>
    <row r="79" spans="1:79" ht="25.5" customHeight="1" x14ac:dyDescent="0.2">
      <c r="A79" s="50">
        <v>6</v>
      </c>
      <c r="B79" s="50"/>
      <c r="C79" s="50"/>
      <c r="D79" s="50"/>
      <c r="E79" s="50"/>
      <c r="F79" s="50"/>
      <c r="G79" s="52" t="s">
        <v>172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1" t="s">
        <v>63</v>
      </c>
      <c r="AA79" s="51"/>
      <c r="AB79" s="51"/>
      <c r="AC79" s="51"/>
      <c r="AD79" s="51"/>
      <c r="AE79" s="56" t="s">
        <v>64</v>
      </c>
      <c r="AF79" s="57"/>
      <c r="AG79" s="57"/>
      <c r="AH79" s="57"/>
      <c r="AI79" s="57"/>
      <c r="AJ79" s="57"/>
      <c r="AK79" s="57"/>
      <c r="AL79" s="57"/>
      <c r="AM79" s="57"/>
      <c r="AN79" s="58"/>
      <c r="AO79" s="55">
        <f>139733-52843</f>
        <v>86890</v>
      </c>
      <c r="AP79" s="55"/>
      <c r="AQ79" s="55"/>
      <c r="AR79" s="55"/>
      <c r="AS79" s="55"/>
      <c r="AT79" s="55"/>
      <c r="AU79" s="55"/>
      <c r="AV79" s="55"/>
      <c r="AW79" s="55">
        <v>0</v>
      </c>
      <c r="AX79" s="55"/>
      <c r="AY79" s="55"/>
      <c r="AZ79" s="55"/>
      <c r="BA79" s="55"/>
      <c r="BB79" s="55"/>
      <c r="BC79" s="55"/>
      <c r="BD79" s="55"/>
      <c r="BE79" s="55">
        <f t="shared" si="2"/>
        <v>86890</v>
      </c>
      <c r="BF79" s="55"/>
      <c r="BG79" s="55"/>
      <c r="BH79" s="55"/>
      <c r="BI79" s="55"/>
      <c r="BJ79" s="55"/>
      <c r="BK79" s="55"/>
      <c r="BL79" s="55"/>
    </row>
    <row r="80" spans="1:79" ht="28.5" customHeight="1" x14ac:dyDescent="0.2">
      <c r="A80" s="50">
        <v>7</v>
      </c>
      <c r="B80" s="50"/>
      <c r="C80" s="50"/>
      <c r="D80" s="50"/>
      <c r="E80" s="50"/>
      <c r="F80" s="50"/>
      <c r="G80" s="52" t="s">
        <v>147</v>
      </c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51" t="s">
        <v>63</v>
      </c>
      <c r="AA80" s="51"/>
      <c r="AB80" s="51"/>
      <c r="AC80" s="51"/>
      <c r="AD80" s="51"/>
      <c r="AE80" s="56" t="s">
        <v>64</v>
      </c>
      <c r="AF80" s="57"/>
      <c r="AG80" s="57"/>
      <c r="AH80" s="57"/>
      <c r="AI80" s="57"/>
      <c r="AJ80" s="57"/>
      <c r="AK80" s="57"/>
      <c r="AL80" s="57"/>
      <c r="AM80" s="57"/>
      <c r="AN80" s="58"/>
      <c r="AO80" s="55">
        <f>571668-18603</f>
        <v>553065</v>
      </c>
      <c r="AP80" s="55"/>
      <c r="AQ80" s="55"/>
      <c r="AR80" s="55"/>
      <c r="AS80" s="55"/>
      <c r="AT80" s="55"/>
      <c r="AU80" s="55"/>
      <c r="AV80" s="55"/>
      <c r="AW80" s="55">
        <v>0</v>
      </c>
      <c r="AX80" s="55"/>
      <c r="AY80" s="55"/>
      <c r="AZ80" s="55"/>
      <c r="BA80" s="55"/>
      <c r="BB80" s="55"/>
      <c r="BC80" s="55"/>
      <c r="BD80" s="55"/>
      <c r="BE80" s="55">
        <f t="shared" si="2"/>
        <v>553065</v>
      </c>
      <c r="BF80" s="55"/>
      <c r="BG80" s="55"/>
      <c r="BH80" s="55"/>
      <c r="BI80" s="55"/>
      <c r="BJ80" s="55"/>
      <c r="BK80" s="55"/>
      <c r="BL80" s="55"/>
    </row>
    <row r="81" spans="1:64" ht="25.5" customHeight="1" x14ac:dyDescent="0.2">
      <c r="A81" s="50">
        <v>8</v>
      </c>
      <c r="B81" s="50"/>
      <c r="C81" s="50"/>
      <c r="D81" s="50"/>
      <c r="E81" s="50"/>
      <c r="F81" s="50"/>
      <c r="G81" s="52" t="s">
        <v>68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51" t="s">
        <v>63</v>
      </c>
      <c r="AA81" s="51"/>
      <c r="AB81" s="51"/>
      <c r="AC81" s="51"/>
      <c r="AD81" s="51"/>
      <c r="AE81" s="56" t="s">
        <v>64</v>
      </c>
      <c r="AF81" s="57"/>
      <c r="AG81" s="57"/>
      <c r="AH81" s="57"/>
      <c r="AI81" s="57"/>
      <c r="AJ81" s="57"/>
      <c r="AK81" s="57"/>
      <c r="AL81" s="57"/>
      <c r="AM81" s="57"/>
      <c r="AN81" s="58"/>
      <c r="AO81" s="55">
        <f>1109021-30092</f>
        <v>1078929</v>
      </c>
      <c r="AP81" s="55"/>
      <c r="AQ81" s="55"/>
      <c r="AR81" s="55"/>
      <c r="AS81" s="55"/>
      <c r="AT81" s="55"/>
      <c r="AU81" s="55"/>
      <c r="AV81" s="55"/>
      <c r="AW81" s="55">
        <v>0</v>
      </c>
      <c r="AX81" s="55"/>
      <c r="AY81" s="55"/>
      <c r="AZ81" s="55"/>
      <c r="BA81" s="55"/>
      <c r="BB81" s="55"/>
      <c r="BC81" s="55"/>
      <c r="BD81" s="55"/>
      <c r="BE81" s="55">
        <f t="shared" si="2"/>
        <v>1078929</v>
      </c>
      <c r="BF81" s="55"/>
      <c r="BG81" s="55"/>
      <c r="BH81" s="55"/>
      <c r="BI81" s="55"/>
      <c r="BJ81" s="55"/>
      <c r="BK81" s="55"/>
      <c r="BL81" s="55"/>
    </row>
    <row r="82" spans="1:64" ht="25.5" customHeight="1" x14ac:dyDescent="0.2">
      <c r="A82" s="50">
        <v>9</v>
      </c>
      <c r="B82" s="50"/>
      <c r="C82" s="50"/>
      <c r="D82" s="50"/>
      <c r="E82" s="50"/>
      <c r="F82" s="50"/>
      <c r="G82" s="52" t="s">
        <v>161</v>
      </c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51" t="s">
        <v>63</v>
      </c>
      <c r="AA82" s="51"/>
      <c r="AB82" s="51"/>
      <c r="AC82" s="51"/>
      <c r="AD82" s="51"/>
      <c r="AE82" s="56" t="s">
        <v>64</v>
      </c>
      <c r="AF82" s="57"/>
      <c r="AG82" s="57"/>
      <c r="AH82" s="57"/>
      <c r="AI82" s="57"/>
      <c r="AJ82" s="57"/>
      <c r="AK82" s="57"/>
      <c r="AL82" s="57"/>
      <c r="AM82" s="57"/>
      <c r="AN82" s="58"/>
      <c r="AO82" s="55">
        <f>99000-1100</f>
        <v>97900</v>
      </c>
      <c r="AP82" s="55"/>
      <c r="AQ82" s="55"/>
      <c r="AR82" s="55"/>
      <c r="AS82" s="55"/>
      <c r="AT82" s="55"/>
      <c r="AU82" s="55"/>
      <c r="AV82" s="55"/>
      <c r="AW82" s="55">
        <v>0</v>
      </c>
      <c r="AX82" s="55"/>
      <c r="AY82" s="55"/>
      <c r="AZ82" s="55"/>
      <c r="BA82" s="55"/>
      <c r="BB82" s="55"/>
      <c r="BC82" s="55"/>
      <c r="BD82" s="55"/>
      <c r="BE82" s="55">
        <f t="shared" si="2"/>
        <v>97900</v>
      </c>
      <c r="BF82" s="55"/>
      <c r="BG82" s="55"/>
      <c r="BH82" s="55"/>
      <c r="BI82" s="55"/>
      <c r="BJ82" s="55"/>
      <c r="BK82" s="55"/>
      <c r="BL82" s="55"/>
    </row>
    <row r="83" spans="1:64" ht="25.5" customHeight="1" x14ac:dyDescent="0.2">
      <c r="A83" s="50">
        <v>10</v>
      </c>
      <c r="B83" s="50"/>
      <c r="C83" s="50"/>
      <c r="D83" s="50"/>
      <c r="E83" s="50"/>
      <c r="F83" s="50"/>
      <c r="G83" s="52" t="s">
        <v>70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51" t="s">
        <v>63</v>
      </c>
      <c r="AA83" s="51"/>
      <c r="AB83" s="51"/>
      <c r="AC83" s="51"/>
      <c r="AD83" s="51"/>
      <c r="AE83" s="56" t="s">
        <v>64</v>
      </c>
      <c r="AF83" s="57"/>
      <c r="AG83" s="57"/>
      <c r="AH83" s="57"/>
      <c r="AI83" s="57"/>
      <c r="AJ83" s="57"/>
      <c r="AK83" s="57"/>
      <c r="AL83" s="57"/>
      <c r="AM83" s="57"/>
      <c r="AN83" s="58"/>
      <c r="AO83" s="55">
        <v>825000</v>
      </c>
      <c r="AP83" s="55"/>
      <c r="AQ83" s="55"/>
      <c r="AR83" s="55"/>
      <c r="AS83" s="55"/>
      <c r="AT83" s="55"/>
      <c r="AU83" s="55"/>
      <c r="AV83" s="55"/>
      <c r="AW83" s="55">
        <v>0</v>
      </c>
      <c r="AX83" s="55"/>
      <c r="AY83" s="55"/>
      <c r="AZ83" s="55"/>
      <c r="BA83" s="55"/>
      <c r="BB83" s="55"/>
      <c r="BC83" s="55"/>
      <c r="BD83" s="55"/>
      <c r="BE83" s="55">
        <f t="shared" si="2"/>
        <v>825000</v>
      </c>
      <c r="BF83" s="55"/>
      <c r="BG83" s="55"/>
      <c r="BH83" s="55"/>
      <c r="BI83" s="55"/>
      <c r="BJ83" s="55"/>
      <c r="BK83" s="55"/>
      <c r="BL83" s="55"/>
    </row>
    <row r="84" spans="1:64" ht="25.5" customHeight="1" x14ac:dyDescent="0.2">
      <c r="A84" s="50">
        <v>11</v>
      </c>
      <c r="B84" s="50"/>
      <c r="C84" s="50"/>
      <c r="D84" s="50"/>
      <c r="E84" s="50"/>
      <c r="F84" s="50"/>
      <c r="G84" s="52" t="s">
        <v>71</v>
      </c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4"/>
      <c r="Z84" s="51" t="s">
        <v>63</v>
      </c>
      <c r="AA84" s="51"/>
      <c r="AB84" s="51"/>
      <c r="AC84" s="51"/>
      <c r="AD84" s="51"/>
      <c r="AE84" s="56" t="s">
        <v>64</v>
      </c>
      <c r="AF84" s="57"/>
      <c r="AG84" s="57"/>
      <c r="AH84" s="57"/>
      <c r="AI84" s="57"/>
      <c r="AJ84" s="57"/>
      <c r="AK84" s="57"/>
      <c r="AL84" s="57"/>
      <c r="AM84" s="57"/>
      <c r="AN84" s="58"/>
      <c r="AO84" s="55">
        <f>974597-52</f>
        <v>974545</v>
      </c>
      <c r="AP84" s="55"/>
      <c r="AQ84" s="55"/>
      <c r="AR84" s="55"/>
      <c r="AS84" s="55"/>
      <c r="AT84" s="55"/>
      <c r="AU84" s="55"/>
      <c r="AV84" s="55"/>
      <c r="AW84" s="55">
        <v>0</v>
      </c>
      <c r="AX84" s="55"/>
      <c r="AY84" s="55"/>
      <c r="AZ84" s="55"/>
      <c r="BA84" s="55"/>
      <c r="BB84" s="55"/>
      <c r="BC84" s="55"/>
      <c r="BD84" s="55"/>
      <c r="BE84" s="55">
        <f t="shared" si="2"/>
        <v>974545</v>
      </c>
      <c r="BF84" s="55"/>
      <c r="BG84" s="55"/>
      <c r="BH84" s="55"/>
      <c r="BI84" s="55"/>
      <c r="BJ84" s="55"/>
      <c r="BK84" s="55"/>
      <c r="BL84" s="55"/>
    </row>
    <row r="85" spans="1:64" ht="25.5" customHeight="1" x14ac:dyDescent="0.2">
      <c r="A85" s="50">
        <v>12</v>
      </c>
      <c r="B85" s="50"/>
      <c r="C85" s="50"/>
      <c r="D85" s="50"/>
      <c r="E85" s="50"/>
      <c r="F85" s="50"/>
      <c r="G85" s="52" t="s">
        <v>72</v>
      </c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4"/>
      <c r="Z85" s="51" t="s">
        <v>63</v>
      </c>
      <c r="AA85" s="51"/>
      <c r="AB85" s="51"/>
      <c r="AC85" s="51"/>
      <c r="AD85" s="51"/>
      <c r="AE85" s="56" t="s">
        <v>64</v>
      </c>
      <c r="AF85" s="57"/>
      <c r="AG85" s="57"/>
      <c r="AH85" s="57"/>
      <c r="AI85" s="57"/>
      <c r="AJ85" s="57"/>
      <c r="AK85" s="57"/>
      <c r="AL85" s="57"/>
      <c r="AM85" s="57"/>
      <c r="AN85" s="58"/>
      <c r="AO85" s="55">
        <f>687128-246</f>
        <v>686882</v>
      </c>
      <c r="AP85" s="55"/>
      <c r="AQ85" s="55"/>
      <c r="AR85" s="55"/>
      <c r="AS85" s="55"/>
      <c r="AT85" s="55"/>
      <c r="AU85" s="55"/>
      <c r="AV85" s="55"/>
      <c r="AW85" s="55">
        <v>0</v>
      </c>
      <c r="AX85" s="55"/>
      <c r="AY85" s="55"/>
      <c r="AZ85" s="55"/>
      <c r="BA85" s="55"/>
      <c r="BB85" s="55"/>
      <c r="BC85" s="55"/>
      <c r="BD85" s="55"/>
      <c r="BE85" s="55">
        <f t="shared" si="2"/>
        <v>686882</v>
      </c>
      <c r="BF85" s="55"/>
      <c r="BG85" s="55"/>
      <c r="BH85" s="55"/>
      <c r="BI85" s="55"/>
      <c r="BJ85" s="55"/>
      <c r="BK85" s="55"/>
      <c r="BL85" s="55"/>
    </row>
    <row r="86" spans="1:64" ht="25.5" customHeight="1" x14ac:dyDescent="0.2">
      <c r="A86" s="50">
        <v>13</v>
      </c>
      <c r="B86" s="50"/>
      <c r="C86" s="50"/>
      <c r="D86" s="50"/>
      <c r="E86" s="50"/>
      <c r="F86" s="50"/>
      <c r="G86" s="52" t="s">
        <v>73</v>
      </c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4"/>
      <c r="Z86" s="51" t="s">
        <v>63</v>
      </c>
      <c r="AA86" s="51"/>
      <c r="AB86" s="51"/>
      <c r="AC86" s="51"/>
      <c r="AD86" s="51"/>
      <c r="AE86" s="56" t="s">
        <v>64</v>
      </c>
      <c r="AF86" s="57"/>
      <c r="AG86" s="57"/>
      <c r="AH86" s="57"/>
      <c r="AI86" s="57"/>
      <c r="AJ86" s="57"/>
      <c r="AK86" s="57"/>
      <c r="AL86" s="57"/>
      <c r="AM86" s="57"/>
      <c r="AN86" s="58"/>
      <c r="AO86" s="55">
        <f>690764-45000</f>
        <v>645764</v>
      </c>
      <c r="AP86" s="55"/>
      <c r="AQ86" s="55"/>
      <c r="AR86" s="55"/>
      <c r="AS86" s="55"/>
      <c r="AT86" s="55"/>
      <c r="AU86" s="55"/>
      <c r="AV86" s="55"/>
      <c r="AW86" s="55">
        <v>0</v>
      </c>
      <c r="AX86" s="55"/>
      <c r="AY86" s="55"/>
      <c r="AZ86" s="55"/>
      <c r="BA86" s="55"/>
      <c r="BB86" s="55"/>
      <c r="BC86" s="55"/>
      <c r="BD86" s="55"/>
      <c r="BE86" s="55">
        <f t="shared" si="2"/>
        <v>645764</v>
      </c>
      <c r="BF86" s="55"/>
      <c r="BG86" s="55"/>
      <c r="BH86" s="55"/>
      <c r="BI86" s="55"/>
      <c r="BJ86" s="55"/>
      <c r="BK86" s="55"/>
      <c r="BL86" s="55"/>
    </row>
    <row r="87" spans="1:64" ht="25.5" customHeight="1" x14ac:dyDescent="0.2">
      <c r="A87" s="50">
        <v>14</v>
      </c>
      <c r="B87" s="50"/>
      <c r="C87" s="50"/>
      <c r="D87" s="50"/>
      <c r="E87" s="50"/>
      <c r="F87" s="50"/>
      <c r="G87" s="52" t="s">
        <v>74</v>
      </c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4"/>
      <c r="Z87" s="51" t="s">
        <v>63</v>
      </c>
      <c r="AA87" s="51"/>
      <c r="AB87" s="51"/>
      <c r="AC87" s="51"/>
      <c r="AD87" s="51"/>
      <c r="AE87" s="56" t="s">
        <v>64</v>
      </c>
      <c r="AF87" s="57"/>
      <c r="AG87" s="57"/>
      <c r="AH87" s="57"/>
      <c r="AI87" s="57"/>
      <c r="AJ87" s="57"/>
      <c r="AK87" s="57"/>
      <c r="AL87" s="57"/>
      <c r="AM87" s="57"/>
      <c r="AN87" s="58"/>
      <c r="AO87" s="55">
        <f>879227+87392+268154</f>
        <v>1234773</v>
      </c>
      <c r="AP87" s="55"/>
      <c r="AQ87" s="55"/>
      <c r="AR87" s="55"/>
      <c r="AS87" s="55"/>
      <c r="AT87" s="55"/>
      <c r="AU87" s="55"/>
      <c r="AV87" s="55"/>
      <c r="AW87" s="55">
        <v>0</v>
      </c>
      <c r="AX87" s="55"/>
      <c r="AY87" s="55"/>
      <c r="AZ87" s="55"/>
      <c r="BA87" s="55"/>
      <c r="BB87" s="55"/>
      <c r="BC87" s="55"/>
      <c r="BD87" s="55"/>
      <c r="BE87" s="55">
        <f t="shared" si="2"/>
        <v>1234773</v>
      </c>
      <c r="BF87" s="55"/>
      <c r="BG87" s="55"/>
      <c r="BH87" s="55"/>
      <c r="BI87" s="55"/>
      <c r="BJ87" s="55"/>
      <c r="BK87" s="55"/>
      <c r="BL87" s="55"/>
    </row>
    <row r="88" spans="1:64" ht="25.5" customHeight="1" x14ac:dyDescent="0.2">
      <c r="A88" s="50">
        <v>15</v>
      </c>
      <c r="B88" s="50"/>
      <c r="C88" s="50"/>
      <c r="D88" s="50"/>
      <c r="E88" s="50"/>
      <c r="F88" s="50"/>
      <c r="G88" s="52" t="s">
        <v>180</v>
      </c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4"/>
      <c r="Z88" s="51" t="s">
        <v>63</v>
      </c>
      <c r="AA88" s="51"/>
      <c r="AB88" s="51"/>
      <c r="AC88" s="51"/>
      <c r="AD88" s="51"/>
      <c r="AE88" s="56" t="s">
        <v>64</v>
      </c>
      <c r="AF88" s="57"/>
      <c r="AG88" s="57"/>
      <c r="AH88" s="57"/>
      <c r="AI88" s="57"/>
      <c r="AJ88" s="57"/>
      <c r="AK88" s="57"/>
      <c r="AL88" s="57"/>
      <c r="AM88" s="57"/>
      <c r="AN88" s="58"/>
      <c r="AO88" s="55">
        <f>48000+12500</f>
        <v>60500</v>
      </c>
      <c r="AP88" s="55"/>
      <c r="AQ88" s="55"/>
      <c r="AR88" s="55"/>
      <c r="AS88" s="55"/>
      <c r="AT88" s="55"/>
      <c r="AU88" s="55"/>
      <c r="AV88" s="55"/>
      <c r="AW88" s="55">
        <v>0</v>
      </c>
      <c r="AX88" s="55"/>
      <c r="AY88" s="55"/>
      <c r="AZ88" s="55"/>
      <c r="BA88" s="55"/>
      <c r="BB88" s="55"/>
      <c r="BC88" s="55"/>
      <c r="BD88" s="55"/>
      <c r="BE88" s="55">
        <f t="shared" si="2"/>
        <v>60500</v>
      </c>
      <c r="BF88" s="55"/>
      <c r="BG88" s="55"/>
      <c r="BH88" s="55"/>
      <c r="BI88" s="55"/>
      <c r="BJ88" s="55"/>
      <c r="BK88" s="55"/>
      <c r="BL88" s="55"/>
    </row>
    <row r="89" spans="1:64" ht="26.25" customHeight="1" x14ac:dyDescent="0.2">
      <c r="A89" s="50">
        <v>16</v>
      </c>
      <c r="B89" s="50"/>
      <c r="C89" s="50"/>
      <c r="D89" s="50"/>
      <c r="E89" s="50"/>
      <c r="F89" s="50"/>
      <c r="G89" s="52" t="s">
        <v>75</v>
      </c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4"/>
      <c r="Z89" s="51" t="s">
        <v>63</v>
      </c>
      <c r="AA89" s="51"/>
      <c r="AB89" s="51"/>
      <c r="AC89" s="51"/>
      <c r="AD89" s="51"/>
      <c r="AE89" s="56" t="s">
        <v>64</v>
      </c>
      <c r="AF89" s="57"/>
      <c r="AG89" s="57"/>
      <c r="AH89" s="57"/>
      <c r="AI89" s="57"/>
      <c r="AJ89" s="57"/>
      <c r="AK89" s="57"/>
      <c r="AL89" s="57"/>
      <c r="AM89" s="57"/>
      <c r="AN89" s="58"/>
      <c r="AO89" s="55">
        <v>100000</v>
      </c>
      <c r="AP89" s="55"/>
      <c r="AQ89" s="55"/>
      <c r="AR89" s="55"/>
      <c r="AS89" s="55"/>
      <c r="AT89" s="55"/>
      <c r="AU89" s="55"/>
      <c r="AV89" s="55"/>
      <c r="AW89" s="55">
        <v>0</v>
      </c>
      <c r="AX89" s="55"/>
      <c r="AY89" s="55"/>
      <c r="AZ89" s="55"/>
      <c r="BA89" s="55"/>
      <c r="BB89" s="55"/>
      <c r="BC89" s="55"/>
      <c r="BD89" s="55"/>
      <c r="BE89" s="55">
        <f t="shared" si="2"/>
        <v>100000</v>
      </c>
      <c r="BF89" s="55"/>
      <c r="BG89" s="55"/>
      <c r="BH89" s="55"/>
      <c r="BI89" s="55"/>
      <c r="BJ89" s="55"/>
      <c r="BK89" s="55"/>
      <c r="BL89" s="55"/>
    </row>
    <row r="90" spans="1:64" ht="27" customHeight="1" x14ac:dyDescent="0.2">
      <c r="A90" s="50">
        <v>17</v>
      </c>
      <c r="B90" s="50"/>
      <c r="C90" s="50"/>
      <c r="D90" s="50"/>
      <c r="E90" s="50"/>
      <c r="F90" s="50"/>
      <c r="G90" s="52" t="s">
        <v>156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4"/>
      <c r="Z90" s="51" t="s">
        <v>63</v>
      </c>
      <c r="AA90" s="51"/>
      <c r="AB90" s="51"/>
      <c r="AC90" s="51"/>
      <c r="AD90" s="51"/>
      <c r="AE90" s="56" t="s">
        <v>64</v>
      </c>
      <c r="AF90" s="57"/>
      <c r="AG90" s="57"/>
      <c r="AH90" s="57"/>
      <c r="AI90" s="57"/>
      <c r="AJ90" s="57"/>
      <c r="AK90" s="57"/>
      <c r="AL90" s="57"/>
      <c r="AM90" s="57"/>
      <c r="AN90" s="58"/>
      <c r="AO90" s="55">
        <f>135952-952</f>
        <v>135000</v>
      </c>
      <c r="AP90" s="55"/>
      <c r="AQ90" s="55"/>
      <c r="AR90" s="55"/>
      <c r="AS90" s="55"/>
      <c r="AT90" s="55"/>
      <c r="AU90" s="55"/>
      <c r="AV90" s="55"/>
      <c r="AW90" s="55">
        <f>1750000-40000</f>
        <v>1710000</v>
      </c>
      <c r="AX90" s="55"/>
      <c r="AY90" s="55"/>
      <c r="AZ90" s="55"/>
      <c r="BA90" s="55"/>
      <c r="BB90" s="55"/>
      <c r="BC90" s="55"/>
      <c r="BD90" s="55"/>
      <c r="BE90" s="55">
        <f t="shared" si="2"/>
        <v>1845000</v>
      </c>
      <c r="BF90" s="55"/>
      <c r="BG90" s="55"/>
      <c r="BH90" s="55"/>
      <c r="BI90" s="55"/>
      <c r="BJ90" s="55"/>
      <c r="BK90" s="55"/>
      <c r="BL90" s="55"/>
    </row>
    <row r="91" spans="1:64" ht="29.25" customHeight="1" x14ac:dyDescent="0.2">
      <c r="A91" s="50">
        <v>18</v>
      </c>
      <c r="B91" s="50"/>
      <c r="C91" s="50"/>
      <c r="D91" s="50"/>
      <c r="E91" s="50"/>
      <c r="F91" s="50"/>
      <c r="G91" s="52" t="s">
        <v>148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51" t="s">
        <v>63</v>
      </c>
      <c r="AA91" s="51"/>
      <c r="AB91" s="51"/>
      <c r="AC91" s="51"/>
      <c r="AD91" s="51"/>
      <c r="AE91" s="56" t="s">
        <v>64</v>
      </c>
      <c r="AF91" s="57"/>
      <c r="AG91" s="57"/>
      <c r="AH91" s="57"/>
      <c r="AI91" s="57"/>
      <c r="AJ91" s="57"/>
      <c r="AK91" s="57"/>
      <c r="AL91" s="57"/>
      <c r="AM91" s="57"/>
      <c r="AN91" s="58"/>
      <c r="AO91" s="55">
        <f>72915-794</f>
        <v>72121</v>
      </c>
      <c r="AP91" s="55"/>
      <c r="AQ91" s="55"/>
      <c r="AR91" s="55"/>
      <c r="AS91" s="55"/>
      <c r="AT91" s="55"/>
      <c r="AU91" s="55"/>
      <c r="AV91" s="55"/>
      <c r="AW91" s="55">
        <v>0</v>
      </c>
      <c r="AX91" s="55"/>
      <c r="AY91" s="55"/>
      <c r="AZ91" s="55"/>
      <c r="BA91" s="55"/>
      <c r="BB91" s="55"/>
      <c r="BC91" s="55"/>
      <c r="BD91" s="55"/>
      <c r="BE91" s="55">
        <f t="shared" si="2"/>
        <v>72121</v>
      </c>
      <c r="BF91" s="55"/>
      <c r="BG91" s="55"/>
      <c r="BH91" s="55"/>
      <c r="BI91" s="55"/>
      <c r="BJ91" s="55"/>
      <c r="BK91" s="55"/>
      <c r="BL91" s="55"/>
    </row>
    <row r="92" spans="1:64" ht="27" customHeight="1" x14ac:dyDescent="0.2">
      <c r="A92" s="50">
        <v>19</v>
      </c>
      <c r="B92" s="50"/>
      <c r="C92" s="50"/>
      <c r="D92" s="50"/>
      <c r="E92" s="50"/>
      <c r="F92" s="50"/>
      <c r="G92" s="52" t="s">
        <v>149</v>
      </c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4"/>
      <c r="Z92" s="51" t="s">
        <v>63</v>
      </c>
      <c r="AA92" s="51"/>
      <c r="AB92" s="51"/>
      <c r="AC92" s="51"/>
      <c r="AD92" s="51"/>
      <c r="AE92" s="56" t="s">
        <v>64</v>
      </c>
      <c r="AF92" s="57"/>
      <c r="AG92" s="57"/>
      <c r="AH92" s="57"/>
      <c r="AI92" s="57"/>
      <c r="AJ92" s="57"/>
      <c r="AK92" s="57"/>
      <c r="AL92" s="57"/>
      <c r="AM92" s="57"/>
      <c r="AN92" s="58"/>
      <c r="AO92" s="55">
        <f>196920-32305</f>
        <v>164615</v>
      </c>
      <c r="AP92" s="55"/>
      <c r="AQ92" s="55"/>
      <c r="AR92" s="55"/>
      <c r="AS92" s="55"/>
      <c r="AT92" s="55"/>
      <c r="AU92" s="55"/>
      <c r="AV92" s="55"/>
      <c r="AW92" s="55">
        <v>0</v>
      </c>
      <c r="AX92" s="55"/>
      <c r="AY92" s="55"/>
      <c r="AZ92" s="55"/>
      <c r="BA92" s="55"/>
      <c r="BB92" s="55"/>
      <c r="BC92" s="55"/>
      <c r="BD92" s="55"/>
      <c r="BE92" s="55">
        <f t="shared" si="2"/>
        <v>164615</v>
      </c>
      <c r="BF92" s="55"/>
      <c r="BG92" s="55"/>
      <c r="BH92" s="55"/>
      <c r="BI92" s="55"/>
      <c r="BJ92" s="55"/>
      <c r="BK92" s="55"/>
      <c r="BL92" s="55"/>
    </row>
    <row r="93" spans="1:64" ht="27.75" customHeight="1" x14ac:dyDescent="0.2">
      <c r="A93" s="50">
        <v>20</v>
      </c>
      <c r="B93" s="50"/>
      <c r="C93" s="50"/>
      <c r="D93" s="50"/>
      <c r="E93" s="50"/>
      <c r="F93" s="50"/>
      <c r="G93" s="52" t="s">
        <v>157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4"/>
      <c r="Z93" s="51" t="s">
        <v>63</v>
      </c>
      <c r="AA93" s="51"/>
      <c r="AB93" s="51"/>
      <c r="AC93" s="51"/>
      <c r="AD93" s="51"/>
      <c r="AE93" s="56" t="s">
        <v>64</v>
      </c>
      <c r="AF93" s="57"/>
      <c r="AG93" s="57"/>
      <c r="AH93" s="57"/>
      <c r="AI93" s="57"/>
      <c r="AJ93" s="57"/>
      <c r="AK93" s="57"/>
      <c r="AL93" s="57"/>
      <c r="AM93" s="57"/>
      <c r="AN93" s="58"/>
      <c r="AO93" s="55">
        <v>9996</v>
      </c>
      <c r="AP93" s="55"/>
      <c r="AQ93" s="55"/>
      <c r="AR93" s="55"/>
      <c r="AS93" s="55"/>
      <c r="AT93" s="55"/>
      <c r="AU93" s="55"/>
      <c r="AV93" s="55"/>
      <c r="AW93" s="55">
        <v>0</v>
      </c>
      <c r="AX93" s="55"/>
      <c r="AY93" s="55"/>
      <c r="AZ93" s="55"/>
      <c r="BA93" s="55"/>
      <c r="BB93" s="55"/>
      <c r="BC93" s="55"/>
      <c r="BD93" s="55"/>
      <c r="BE93" s="55">
        <f t="shared" si="2"/>
        <v>9996</v>
      </c>
      <c r="BF93" s="55"/>
      <c r="BG93" s="55"/>
      <c r="BH93" s="55"/>
      <c r="BI93" s="55"/>
      <c r="BJ93" s="55"/>
      <c r="BK93" s="55"/>
      <c r="BL93" s="55"/>
    </row>
    <row r="94" spans="1:64" ht="27.75" customHeight="1" x14ac:dyDescent="0.2">
      <c r="A94" s="50">
        <v>21</v>
      </c>
      <c r="B94" s="50"/>
      <c r="C94" s="50"/>
      <c r="D94" s="50"/>
      <c r="E94" s="50"/>
      <c r="F94" s="50"/>
      <c r="G94" s="52" t="s">
        <v>162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4"/>
      <c r="Z94" s="51" t="s">
        <v>63</v>
      </c>
      <c r="AA94" s="51"/>
      <c r="AB94" s="51"/>
      <c r="AC94" s="51"/>
      <c r="AD94" s="51"/>
      <c r="AE94" s="56" t="s">
        <v>64</v>
      </c>
      <c r="AF94" s="57"/>
      <c r="AG94" s="57"/>
      <c r="AH94" s="57"/>
      <c r="AI94" s="57"/>
      <c r="AJ94" s="57"/>
      <c r="AK94" s="57"/>
      <c r="AL94" s="57"/>
      <c r="AM94" s="57"/>
      <c r="AN94" s="58"/>
      <c r="AO94" s="55">
        <v>61950</v>
      </c>
      <c r="AP94" s="55"/>
      <c r="AQ94" s="55"/>
      <c r="AR94" s="55"/>
      <c r="AS94" s="55"/>
      <c r="AT94" s="55"/>
      <c r="AU94" s="55"/>
      <c r="AV94" s="55"/>
      <c r="AW94" s="55">
        <v>0</v>
      </c>
      <c r="AX94" s="55"/>
      <c r="AY94" s="55"/>
      <c r="AZ94" s="55"/>
      <c r="BA94" s="55"/>
      <c r="BB94" s="55"/>
      <c r="BC94" s="55"/>
      <c r="BD94" s="55"/>
      <c r="BE94" s="55">
        <f t="shared" ref="BE94:BE102" si="3">AO94+AW94</f>
        <v>61950</v>
      </c>
      <c r="BF94" s="55"/>
      <c r="BG94" s="55"/>
      <c r="BH94" s="55"/>
      <c r="BI94" s="55"/>
      <c r="BJ94" s="55"/>
      <c r="BK94" s="55"/>
      <c r="BL94" s="55"/>
    </row>
    <row r="95" spans="1:64" ht="27.75" customHeight="1" x14ac:dyDescent="0.2">
      <c r="A95" s="50">
        <v>22</v>
      </c>
      <c r="B95" s="50"/>
      <c r="C95" s="50"/>
      <c r="D95" s="50"/>
      <c r="E95" s="50"/>
      <c r="F95" s="50"/>
      <c r="G95" s="52" t="s">
        <v>69</v>
      </c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4"/>
      <c r="Z95" s="51" t="s">
        <v>63</v>
      </c>
      <c r="AA95" s="51"/>
      <c r="AB95" s="51"/>
      <c r="AC95" s="51"/>
      <c r="AD95" s="51"/>
      <c r="AE95" s="56" t="s">
        <v>64</v>
      </c>
      <c r="AF95" s="57"/>
      <c r="AG95" s="57"/>
      <c r="AH95" s="57"/>
      <c r="AI95" s="57"/>
      <c r="AJ95" s="57"/>
      <c r="AK95" s="57"/>
      <c r="AL95" s="57"/>
      <c r="AM95" s="57"/>
      <c r="AN95" s="58"/>
      <c r="AO95" s="55">
        <f>45000-2000</f>
        <v>43000</v>
      </c>
      <c r="AP95" s="55"/>
      <c r="AQ95" s="55"/>
      <c r="AR95" s="55"/>
      <c r="AS95" s="55"/>
      <c r="AT95" s="55"/>
      <c r="AU95" s="55"/>
      <c r="AV95" s="55"/>
      <c r="AW95" s="55">
        <v>0</v>
      </c>
      <c r="AX95" s="55"/>
      <c r="AY95" s="55"/>
      <c r="AZ95" s="55"/>
      <c r="BA95" s="55"/>
      <c r="BB95" s="55"/>
      <c r="BC95" s="55"/>
      <c r="BD95" s="55"/>
      <c r="BE95" s="55">
        <f t="shared" si="3"/>
        <v>43000</v>
      </c>
      <c r="BF95" s="55"/>
      <c r="BG95" s="55"/>
      <c r="BH95" s="55"/>
      <c r="BI95" s="55"/>
      <c r="BJ95" s="55"/>
      <c r="BK95" s="55"/>
      <c r="BL95" s="55"/>
    </row>
    <row r="96" spans="1:64" ht="27.75" customHeight="1" x14ac:dyDescent="0.2">
      <c r="A96" s="50">
        <v>23</v>
      </c>
      <c r="B96" s="50"/>
      <c r="C96" s="50"/>
      <c r="D96" s="50"/>
      <c r="E96" s="50"/>
      <c r="F96" s="50"/>
      <c r="G96" s="52" t="s">
        <v>173</v>
      </c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4"/>
      <c r="Z96" s="51" t="s">
        <v>63</v>
      </c>
      <c r="AA96" s="51"/>
      <c r="AB96" s="51"/>
      <c r="AC96" s="51"/>
      <c r="AD96" s="51"/>
      <c r="AE96" s="56" t="s">
        <v>64</v>
      </c>
      <c r="AF96" s="57"/>
      <c r="AG96" s="57"/>
      <c r="AH96" s="57"/>
      <c r="AI96" s="57"/>
      <c r="AJ96" s="57"/>
      <c r="AK96" s="57"/>
      <c r="AL96" s="57"/>
      <c r="AM96" s="57"/>
      <c r="AN96" s="58"/>
      <c r="AO96" s="55">
        <v>77154</v>
      </c>
      <c r="AP96" s="55"/>
      <c r="AQ96" s="55"/>
      <c r="AR96" s="55"/>
      <c r="AS96" s="55"/>
      <c r="AT96" s="55"/>
      <c r="AU96" s="55"/>
      <c r="AV96" s="55"/>
      <c r="AW96" s="55">
        <v>0</v>
      </c>
      <c r="AX96" s="55"/>
      <c r="AY96" s="55"/>
      <c r="AZ96" s="55"/>
      <c r="BA96" s="55"/>
      <c r="BB96" s="55"/>
      <c r="BC96" s="55"/>
      <c r="BD96" s="55"/>
      <c r="BE96" s="55">
        <f t="shared" si="3"/>
        <v>77154</v>
      </c>
      <c r="BF96" s="55"/>
      <c r="BG96" s="55"/>
      <c r="BH96" s="55"/>
      <c r="BI96" s="55"/>
      <c r="BJ96" s="55"/>
      <c r="BK96" s="55"/>
      <c r="BL96" s="55"/>
    </row>
    <row r="97" spans="1:64" ht="27.75" customHeight="1" x14ac:dyDescent="0.2">
      <c r="A97" s="50">
        <v>24</v>
      </c>
      <c r="B97" s="50"/>
      <c r="C97" s="50"/>
      <c r="D97" s="50"/>
      <c r="E97" s="50"/>
      <c r="F97" s="50"/>
      <c r="G97" s="52" t="s">
        <v>174</v>
      </c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4"/>
      <c r="Z97" s="51" t="s">
        <v>63</v>
      </c>
      <c r="AA97" s="51"/>
      <c r="AB97" s="51"/>
      <c r="AC97" s="51"/>
      <c r="AD97" s="51"/>
      <c r="AE97" s="56" t="s">
        <v>64</v>
      </c>
      <c r="AF97" s="57"/>
      <c r="AG97" s="57"/>
      <c r="AH97" s="57"/>
      <c r="AI97" s="57"/>
      <c r="AJ97" s="57"/>
      <c r="AK97" s="57"/>
      <c r="AL97" s="57"/>
      <c r="AM97" s="57"/>
      <c r="AN97" s="58"/>
      <c r="AO97" s="55">
        <f>99000</f>
        <v>99000</v>
      </c>
      <c r="AP97" s="55"/>
      <c r="AQ97" s="55"/>
      <c r="AR97" s="55"/>
      <c r="AS97" s="55"/>
      <c r="AT97" s="55"/>
      <c r="AU97" s="55"/>
      <c r="AV97" s="55"/>
      <c r="AW97" s="55">
        <v>0</v>
      </c>
      <c r="AX97" s="55"/>
      <c r="AY97" s="55"/>
      <c r="AZ97" s="55"/>
      <c r="BA97" s="55"/>
      <c r="BB97" s="55"/>
      <c r="BC97" s="55"/>
      <c r="BD97" s="55"/>
      <c r="BE97" s="55">
        <f t="shared" si="3"/>
        <v>99000</v>
      </c>
      <c r="BF97" s="55"/>
      <c r="BG97" s="55"/>
      <c r="BH97" s="55"/>
      <c r="BI97" s="55"/>
      <c r="BJ97" s="55"/>
      <c r="BK97" s="55"/>
      <c r="BL97" s="55"/>
    </row>
    <row r="98" spans="1:64" ht="27.75" customHeight="1" x14ac:dyDescent="0.2">
      <c r="A98" s="50">
        <v>25</v>
      </c>
      <c r="B98" s="50"/>
      <c r="C98" s="50"/>
      <c r="D98" s="50"/>
      <c r="E98" s="50"/>
      <c r="F98" s="50"/>
      <c r="G98" s="52" t="s">
        <v>194</v>
      </c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4"/>
      <c r="Z98" s="51" t="s">
        <v>63</v>
      </c>
      <c r="AA98" s="51"/>
      <c r="AB98" s="51"/>
      <c r="AC98" s="51"/>
      <c r="AD98" s="51"/>
      <c r="AE98" s="56" t="s">
        <v>64</v>
      </c>
      <c r="AF98" s="57"/>
      <c r="AG98" s="57"/>
      <c r="AH98" s="57"/>
      <c r="AI98" s="57"/>
      <c r="AJ98" s="57"/>
      <c r="AK98" s="57"/>
      <c r="AL98" s="57"/>
      <c r="AM98" s="57"/>
      <c r="AN98" s="58"/>
      <c r="AO98" s="55">
        <f>198000-8000</f>
        <v>190000</v>
      </c>
      <c r="AP98" s="55"/>
      <c r="AQ98" s="55"/>
      <c r="AR98" s="55"/>
      <c r="AS98" s="55"/>
      <c r="AT98" s="55"/>
      <c r="AU98" s="55"/>
      <c r="AV98" s="55"/>
      <c r="AW98" s="55">
        <v>0</v>
      </c>
      <c r="AX98" s="55"/>
      <c r="AY98" s="55"/>
      <c r="AZ98" s="55"/>
      <c r="BA98" s="55"/>
      <c r="BB98" s="55"/>
      <c r="BC98" s="55"/>
      <c r="BD98" s="55"/>
      <c r="BE98" s="55">
        <f t="shared" si="3"/>
        <v>190000</v>
      </c>
      <c r="BF98" s="55"/>
      <c r="BG98" s="55"/>
      <c r="BH98" s="55"/>
      <c r="BI98" s="55"/>
      <c r="BJ98" s="55"/>
      <c r="BK98" s="55"/>
      <c r="BL98" s="55"/>
    </row>
    <row r="99" spans="1:64" ht="27.75" customHeight="1" x14ac:dyDescent="0.2">
      <c r="A99" s="50">
        <v>26</v>
      </c>
      <c r="B99" s="50"/>
      <c r="C99" s="50"/>
      <c r="D99" s="50"/>
      <c r="E99" s="50"/>
      <c r="F99" s="50"/>
      <c r="G99" s="52" t="s">
        <v>218</v>
      </c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4"/>
      <c r="Z99" s="51" t="s">
        <v>63</v>
      </c>
      <c r="AA99" s="51"/>
      <c r="AB99" s="51"/>
      <c r="AC99" s="51"/>
      <c r="AD99" s="51"/>
      <c r="AE99" s="56" t="s">
        <v>64</v>
      </c>
      <c r="AF99" s="57"/>
      <c r="AG99" s="57"/>
      <c r="AH99" s="57"/>
      <c r="AI99" s="57"/>
      <c r="AJ99" s="57"/>
      <c r="AK99" s="57"/>
      <c r="AL99" s="57"/>
      <c r="AM99" s="57"/>
      <c r="AN99" s="58"/>
      <c r="AO99" s="55">
        <f>474439+19444</f>
        <v>493883</v>
      </c>
      <c r="AP99" s="55"/>
      <c r="AQ99" s="55"/>
      <c r="AR99" s="55"/>
      <c r="AS99" s="55"/>
      <c r="AT99" s="55"/>
      <c r="AU99" s="55"/>
      <c r="AV99" s="55"/>
      <c r="AW99" s="55">
        <v>0</v>
      </c>
      <c r="AX99" s="55"/>
      <c r="AY99" s="55"/>
      <c r="AZ99" s="55"/>
      <c r="BA99" s="55"/>
      <c r="BB99" s="55"/>
      <c r="BC99" s="55"/>
      <c r="BD99" s="55"/>
      <c r="BE99" s="55">
        <f t="shared" si="3"/>
        <v>493883</v>
      </c>
      <c r="BF99" s="55"/>
      <c r="BG99" s="55"/>
      <c r="BH99" s="55"/>
      <c r="BI99" s="55"/>
      <c r="BJ99" s="55"/>
      <c r="BK99" s="55"/>
      <c r="BL99" s="55"/>
    </row>
    <row r="100" spans="1:64" ht="27.75" customHeight="1" x14ac:dyDescent="0.2">
      <c r="A100" s="50">
        <v>27</v>
      </c>
      <c r="B100" s="50"/>
      <c r="C100" s="50"/>
      <c r="D100" s="50"/>
      <c r="E100" s="50"/>
      <c r="F100" s="50"/>
      <c r="G100" s="52" t="s">
        <v>189</v>
      </c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60"/>
      <c r="Z100" s="52" t="s">
        <v>63</v>
      </c>
      <c r="AA100" s="59"/>
      <c r="AB100" s="59"/>
      <c r="AC100" s="59"/>
      <c r="AD100" s="60"/>
      <c r="AE100" s="56" t="s">
        <v>64</v>
      </c>
      <c r="AF100" s="61"/>
      <c r="AG100" s="61"/>
      <c r="AH100" s="61"/>
      <c r="AI100" s="61"/>
      <c r="AJ100" s="61"/>
      <c r="AK100" s="61"/>
      <c r="AL100" s="61"/>
      <c r="AM100" s="61"/>
      <c r="AN100" s="62"/>
      <c r="AO100" s="63">
        <f>1500+2490</f>
        <v>3990</v>
      </c>
      <c r="AP100" s="64"/>
      <c r="AQ100" s="64"/>
      <c r="AR100" s="64"/>
      <c r="AS100" s="64"/>
      <c r="AT100" s="64"/>
      <c r="AU100" s="64"/>
      <c r="AV100" s="65"/>
      <c r="AW100" s="63">
        <v>0</v>
      </c>
      <c r="AX100" s="64"/>
      <c r="AY100" s="64"/>
      <c r="AZ100" s="64"/>
      <c r="BA100" s="64"/>
      <c r="BB100" s="64"/>
      <c r="BC100" s="64"/>
      <c r="BD100" s="65"/>
      <c r="BE100" s="63">
        <f t="shared" si="3"/>
        <v>3990</v>
      </c>
      <c r="BF100" s="64"/>
      <c r="BG100" s="64"/>
      <c r="BH100" s="64"/>
      <c r="BI100" s="64"/>
      <c r="BJ100" s="64"/>
      <c r="BK100" s="64"/>
      <c r="BL100" s="65"/>
    </row>
    <row r="101" spans="1:64" ht="27.75" customHeight="1" x14ac:dyDescent="0.2">
      <c r="A101" s="50">
        <v>28</v>
      </c>
      <c r="B101" s="50"/>
      <c r="C101" s="50"/>
      <c r="D101" s="50"/>
      <c r="E101" s="50"/>
      <c r="F101" s="50"/>
      <c r="G101" s="52" t="s">
        <v>211</v>
      </c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60"/>
      <c r="Z101" s="52" t="s">
        <v>63</v>
      </c>
      <c r="AA101" s="59"/>
      <c r="AB101" s="59"/>
      <c r="AC101" s="59"/>
      <c r="AD101" s="60"/>
      <c r="AE101" s="56" t="s">
        <v>64</v>
      </c>
      <c r="AF101" s="61"/>
      <c r="AG101" s="61"/>
      <c r="AH101" s="61"/>
      <c r="AI101" s="61"/>
      <c r="AJ101" s="61"/>
      <c r="AK101" s="61"/>
      <c r="AL101" s="61"/>
      <c r="AM101" s="61"/>
      <c r="AN101" s="62"/>
      <c r="AO101" s="63">
        <f>23302+5000</f>
        <v>28302</v>
      </c>
      <c r="AP101" s="64"/>
      <c r="AQ101" s="64"/>
      <c r="AR101" s="64"/>
      <c r="AS101" s="64"/>
      <c r="AT101" s="64"/>
      <c r="AU101" s="64"/>
      <c r="AV101" s="65"/>
      <c r="AW101" s="63">
        <v>0</v>
      </c>
      <c r="AX101" s="64"/>
      <c r="AY101" s="64"/>
      <c r="AZ101" s="64"/>
      <c r="BA101" s="64"/>
      <c r="BB101" s="64"/>
      <c r="BC101" s="64"/>
      <c r="BD101" s="65"/>
      <c r="BE101" s="63">
        <f t="shared" si="3"/>
        <v>28302</v>
      </c>
      <c r="BF101" s="64"/>
      <c r="BG101" s="64"/>
      <c r="BH101" s="64"/>
      <c r="BI101" s="64"/>
      <c r="BJ101" s="64"/>
      <c r="BK101" s="64"/>
      <c r="BL101" s="65"/>
    </row>
    <row r="102" spans="1:64" ht="27.75" customHeight="1" x14ac:dyDescent="0.2">
      <c r="A102" s="50">
        <v>29</v>
      </c>
      <c r="B102" s="50"/>
      <c r="C102" s="50"/>
      <c r="D102" s="50"/>
      <c r="E102" s="50"/>
      <c r="F102" s="50"/>
      <c r="G102" s="52" t="s">
        <v>200</v>
      </c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60"/>
      <c r="Z102" s="52" t="s">
        <v>63</v>
      </c>
      <c r="AA102" s="59"/>
      <c r="AB102" s="59"/>
      <c r="AC102" s="59"/>
      <c r="AD102" s="60"/>
      <c r="AE102" s="56" t="s">
        <v>64</v>
      </c>
      <c r="AF102" s="61"/>
      <c r="AG102" s="61"/>
      <c r="AH102" s="61"/>
      <c r="AI102" s="61"/>
      <c r="AJ102" s="61"/>
      <c r="AK102" s="61"/>
      <c r="AL102" s="61"/>
      <c r="AM102" s="61"/>
      <c r="AN102" s="62"/>
      <c r="AO102" s="63">
        <v>16000</v>
      </c>
      <c r="AP102" s="64"/>
      <c r="AQ102" s="64"/>
      <c r="AR102" s="64"/>
      <c r="AS102" s="64"/>
      <c r="AT102" s="64"/>
      <c r="AU102" s="64"/>
      <c r="AV102" s="65"/>
      <c r="AW102" s="63">
        <v>0</v>
      </c>
      <c r="AX102" s="64"/>
      <c r="AY102" s="64"/>
      <c r="AZ102" s="64"/>
      <c r="BA102" s="64"/>
      <c r="BB102" s="64"/>
      <c r="BC102" s="64"/>
      <c r="BD102" s="65"/>
      <c r="BE102" s="63">
        <f t="shared" si="3"/>
        <v>16000</v>
      </c>
      <c r="BF102" s="64"/>
      <c r="BG102" s="64"/>
      <c r="BH102" s="64"/>
      <c r="BI102" s="64"/>
      <c r="BJ102" s="64"/>
      <c r="BK102" s="64"/>
      <c r="BL102" s="65"/>
    </row>
    <row r="103" spans="1:64" ht="28.5" customHeight="1" x14ac:dyDescent="0.2">
      <c r="A103" s="50">
        <v>30</v>
      </c>
      <c r="B103" s="50"/>
      <c r="C103" s="50"/>
      <c r="D103" s="50"/>
      <c r="E103" s="50"/>
      <c r="F103" s="50"/>
      <c r="G103" s="52" t="s">
        <v>201</v>
      </c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60"/>
      <c r="Z103" s="52" t="s">
        <v>63</v>
      </c>
      <c r="AA103" s="59"/>
      <c r="AB103" s="59"/>
      <c r="AC103" s="59"/>
      <c r="AD103" s="60"/>
      <c r="AE103" s="56" t="s">
        <v>64</v>
      </c>
      <c r="AF103" s="61"/>
      <c r="AG103" s="61"/>
      <c r="AH103" s="61"/>
      <c r="AI103" s="61"/>
      <c r="AJ103" s="61"/>
      <c r="AK103" s="61"/>
      <c r="AL103" s="61"/>
      <c r="AM103" s="61"/>
      <c r="AN103" s="62"/>
      <c r="AO103" s="63">
        <v>48000</v>
      </c>
      <c r="AP103" s="64"/>
      <c r="AQ103" s="64"/>
      <c r="AR103" s="64"/>
      <c r="AS103" s="64"/>
      <c r="AT103" s="64"/>
      <c r="AU103" s="64"/>
      <c r="AV103" s="65"/>
      <c r="AW103" s="63">
        <v>0</v>
      </c>
      <c r="AX103" s="64"/>
      <c r="AY103" s="64"/>
      <c r="AZ103" s="64"/>
      <c r="BA103" s="64"/>
      <c r="BB103" s="64"/>
      <c r="BC103" s="64"/>
      <c r="BD103" s="65"/>
      <c r="BE103" s="63">
        <f t="shared" si="2"/>
        <v>48000</v>
      </c>
      <c r="BF103" s="64"/>
      <c r="BG103" s="64"/>
      <c r="BH103" s="64"/>
      <c r="BI103" s="64"/>
      <c r="BJ103" s="64"/>
      <c r="BK103" s="64"/>
      <c r="BL103" s="65"/>
    </row>
    <row r="104" spans="1:64" ht="28.5" customHeight="1" x14ac:dyDescent="0.2">
      <c r="A104" s="50">
        <v>31</v>
      </c>
      <c r="B104" s="50"/>
      <c r="C104" s="50"/>
      <c r="D104" s="50"/>
      <c r="E104" s="50"/>
      <c r="F104" s="50"/>
      <c r="G104" s="52" t="s">
        <v>202</v>
      </c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4"/>
      <c r="Z104" s="51" t="s">
        <v>63</v>
      </c>
      <c r="AA104" s="51"/>
      <c r="AB104" s="51"/>
      <c r="AC104" s="51"/>
      <c r="AD104" s="51"/>
      <c r="AE104" s="56" t="s">
        <v>64</v>
      </c>
      <c r="AF104" s="57"/>
      <c r="AG104" s="57"/>
      <c r="AH104" s="57"/>
      <c r="AI104" s="57"/>
      <c r="AJ104" s="57"/>
      <c r="AK104" s="57"/>
      <c r="AL104" s="57"/>
      <c r="AM104" s="57"/>
      <c r="AN104" s="58"/>
      <c r="AO104" s="55">
        <v>0</v>
      </c>
      <c r="AP104" s="55"/>
      <c r="AQ104" s="55"/>
      <c r="AR104" s="55"/>
      <c r="AS104" s="55"/>
      <c r="AT104" s="55"/>
      <c r="AU104" s="55"/>
      <c r="AV104" s="55"/>
      <c r="AW104" s="55">
        <v>1576000</v>
      </c>
      <c r="AX104" s="55"/>
      <c r="AY104" s="55"/>
      <c r="AZ104" s="55"/>
      <c r="BA104" s="55"/>
      <c r="BB104" s="55"/>
      <c r="BC104" s="55"/>
      <c r="BD104" s="55"/>
      <c r="BE104" s="63">
        <f t="shared" ref="BE104" si="4">AO104+AW104</f>
        <v>1576000</v>
      </c>
      <c r="BF104" s="64"/>
      <c r="BG104" s="64"/>
      <c r="BH104" s="64"/>
      <c r="BI104" s="64"/>
      <c r="BJ104" s="64"/>
      <c r="BK104" s="64"/>
      <c r="BL104" s="65"/>
    </row>
    <row r="105" spans="1:64" s="29" customFormat="1" ht="12.75" customHeight="1" x14ac:dyDescent="0.2">
      <c r="A105" s="66">
        <v>0</v>
      </c>
      <c r="B105" s="66"/>
      <c r="C105" s="66"/>
      <c r="D105" s="66"/>
      <c r="E105" s="66"/>
      <c r="F105" s="66"/>
      <c r="G105" s="67" t="s">
        <v>76</v>
      </c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9"/>
      <c r="Z105" s="70"/>
      <c r="AA105" s="70"/>
      <c r="AB105" s="70"/>
      <c r="AC105" s="70"/>
      <c r="AD105" s="70"/>
      <c r="AE105" s="137"/>
      <c r="AF105" s="138"/>
      <c r="AG105" s="138"/>
      <c r="AH105" s="138"/>
      <c r="AI105" s="138"/>
      <c r="AJ105" s="138"/>
      <c r="AK105" s="138"/>
      <c r="AL105" s="138"/>
      <c r="AM105" s="138"/>
      <c r="AN105" s="139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  <c r="BD105" s="128"/>
      <c r="BE105" s="128"/>
      <c r="BF105" s="128"/>
      <c r="BG105" s="128"/>
      <c r="BH105" s="128"/>
      <c r="BI105" s="128"/>
      <c r="BJ105" s="128"/>
      <c r="BK105" s="128"/>
      <c r="BL105" s="128"/>
    </row>
    <row r="106" spans="1:64" ht="12.75" customHeight="1" x14ac:dyDescent="0.2">
      <c r="A106" s="50">
        <v>1</v>
      </c>
      <c r="B106" s="50"/>
      <c r="C106" s="50"/>
      <c r="D106" s="50"/>
      <c r="E106" s="50"/>
      <c r="F106" s="50"/>
      <c r="G106" s="52" t="s">
        <v>77</v>
      </c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4"/>
      <c r="Z106" s="51" t="s">
        <v>78</v>
      </c>
      <c r="AA106" s="51"/>
      <c r="AB106" s="51"/>
      <c r="AC106" s="51"/>
      <c r="AD106" s="51"/>
      <c r="AE106" s="56" t="s">
        <v>79</v>
      </c>
      <c r="AF106" s="57"/>
      <c r="AG106" s="57"/>
      <c r="AH106" s="57"/>
      <c r="AI106" s="57"/>
      <c r="AJ106" s="57"/>
      <c r="AK106" s="57"/>
      <c r="AL106" s="57"/>
      <c r="AM106" s="57"/>
      <c r="AN106" s="58"/>
      <c r="AO106" s="55">
        <v>770</v>
      </c>
      <c r="AP106" s="55"/>
      <c r="AQ106" s="55"/>
      <c r="AR106" s="55"/>
      <c r="AS106" s="55"/>
      <c r="AT106" s="55"/>
      <c r="AU106" s="55"/>
      <c r="AV106" s="55"/>
      <c r="AW106" s="55">
        <v>0</v>
      </c>
      <c r="AX106" s="55"/>
      <c r="AY106" s="55"/>
      <c r="AZ106" s="55"/>
      <c r="BA106" s="55"/>
      <c r="BB106" s="55"/>
      <c r="BC106" s="55"/>
      <c r="BD106" s="55"/>
      <c r="BE106" s="55">
        <f>AO106+AW106</f>
        <v>770</v>
      </c>
      <c r="BF106" s="55"/>
      <c r="BG106" s="55"/>
      <c r="BH106" s="55"/>
      <c r="BI106" s="55"/>
      <c r="BJ106" s="55"/>
      <c r="BK106" s="55"/>
      <c r="BL106" s="55"/>
    </row>
    <row r="107" spans="1:64" ht="12.75" customHeight="1" x14ac:dyDescent="0.2">
      <c r="A107" s="50">
        <v>2</v>
      </c>
      <c r="B107" s="50"/>
      <c r="C107" s="50"/>
      <c r="D107" s="50"/>
      <c r="E107" s="50"/>
      <c r="F107" s="50"/>
      <c r="G107" s="52" t="s">
        <v>80</v>
      </c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4"/>
      <c r="Z107" s="51" t="s">
        <v>81</v>
      </c>
      <c r="AA107" s="51"/>
      <c r="AB107" s="51"/>
      <c r="AC107" s="51"/>
      <c r="AD107" s="51"/>
      <c r="AE107" s="56" t="s">
        <v>79</v>
      </c>
      <c r="AF107" s="57"/>
      <c r="AG107" s="57"/>
      <c r="AH107" s="57"/>
      <c r="AI107" s="57"/>
      <c r="AJ107" s="57"/>
      <c r="AK107" s="57"/>
      <c r="AL107" s="57"/>
      <c r="AM107" s="57"/>
      <c r="AN107" s="58"/>
      <c r="AO107" s="55">
        <v>70</v>
      </c>
      <c r="AP107" s="55"/>
      <c r="AQ107" s="55"/>
      <c r="AR107" s="55"/>
      <c r="AS107" s="55"/>
      <c r="AT107" s="55"/>
      <c r="AU107" s="55"/>
      <c r="AV107" s="55"/>
      <c r="AW107" s="55">
        <v>0</v>
      </c>
      <c r="AX107" s="55"/>
      <c r="AY107" s="55"/>
      <c r="AZ107" s="55"/>
      <c r="BA107" s="55"/>
      <c r="BB107" s="55"/>
      <c r="BC107" s="55"/>
      <c r="BD107" s="55"/>
      <c r="BE107" s="55">
        <f t="shared" ref="BE107:BE136" si="5">AO107+AW107</f>
        <v>70</v>
      </c>
      <c r="BF107" s="55"/>
      <c r="BG107" s="55"/>
      <c r="BH107" s="55"/>
      <c r="BI107" s="55"/>
      <c r="BJ107" s="55"/>
      <c r="BK107" s="55"/>
      <c r="BL107" s="55"/>
    </row>
    <row r="108" spans="1:64" ht="12.75" customHeight="1" x14ac:dyDescent="0.2">
      <c r="A108" s="50">
        <v>3</v>
      </c>
      <c r="B108" s="50"/>
      <c r="C108" s="50"/>
      <c r="D108" s="50"/>
      <c r="E108" s="50"/>
      <c r="F108" s="50"/>
      <c r="G108" s="52" t="s">
        <v>82</v>
      </c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4"/>
      <c r="Z108" s="51" t="s">
        <v>81</v>
      </c>
      <c r="AA108" s="51"/>
      <c r="AB108" s="51"/>
      <c r="AC108" s="51"/>
      <c r="AD108" s="51"/>
      <c r="AE108" s="56" t="s">
        <v>79</v>
      </c>
      <c r="AF108" s="57"/>
      <c r="AG108" s="57"/>
      <c r="AH108" s="57"/>
      <c r="AI108" s="57"/>
      <c r="AJ108" s="57"/>
      <c r="AK108" s="57"/>
      <c r="AL108" s="57"/>
      <c r="AM108" s="57"/>
      <c r="AN108" s="58"/>
      <c r="AO108" s="55">
        <v>5</v>
      </c>
      <c r="AP108" s="55"/>
      <c r="AQ108" s="55"/>
      <c r="AR108" s="55"/>
      <c r="AS108" s="55"/>
      <c r="AT108" s="55"/>
      <c r="AU108" s="55"/>
      <c r="AV108" s="55"/>
      <c r="AW108" s="55">
        <v>0</v>
      </c>
      <c r="AX108" s="55"/>
      <c r="AY108" s="55"/>
      <c r="AZ108" s="55"/>
      <c r="BA108" s="55"/>
      <c r="BB108" s="55"/>
      <c r="BC108" s="55"/>
      <c r="BD108" s="55"/>
      <c r="BE108" s="55">
        <f t="shared" si="5"/>
        <v>5</v>
      </c>
      <c r="BF108" s="55"/>
      <c r="BG108" s="55"/>
      <c r="BH108" s="55"/>
      <c r="BI108" s="55"/>
      <c r="BJ108" s="55"/>
      <c r="BK108" s="55"/>
      <c r="BL108" s="55"/>
    </row>
    <row r="109" spans="1:64" ht="12.75" customHeight="1" x14ac:dyDescent="0.2">
      <c r="A109" s="50">
        <v>4</v>
      </c>
      <c r="B109" s="50"/>
      <c r="C109" s="50"/>
      <c r="D109" s="50"/>
      <c r="E109" s="50"/>
      <c r="F109" s="50"/>
      <c r="G109" s="52" t="s">
        <v>83</v>
      </c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4"/>
      <c r="Z109" s="51" t="s">
        <v>81</v>
      </c>
      <c r="AA109" s="51"/>
      <c r="AB109" s="51"/>
      <c r="AC109" s="51"/>
      <c r="AD109" s="51"/>
      <c r="AE109" s="56" t="s">
        <v>79</v>
      </c>
      <c r="AF109" s="57"/>
      <c r="AG109" s="57"/>
      <c r="AH109" s="57"/>
      <c r="AI109" s="57"/>
      <c r="AJ109" s="57"/>
      <c r="AK109" s="57"/>
      <c r="AL109" s="57"/>
      <c r="AM109" s="57"/>
      <c r="AN109" s="58"/>
      <c r="AO109" s="55">
        <v>3</v>
      </c>
      <c r="AP109" s="55"/>
      <c r="AQ109" s="55"/>
      <c r="AR109" s="55"/>
      <c r="AS109" s="55"/>
      <c r="AT109" s="55"/>
      <c r="AU109" s="55"/>
      <c r="AV109" s="55"/>
      <c r="AW109" s="55">
        <v>0</v>
      </c>
      <c r="AX109" s="55"/>
      <c r="AY109" s="55"/>
      <c r="AZ109" s="55"/>
      <c r="BA109" s="55"/>
      <c r="BB109" s="55"/>
      <c r="BC109" s="55"/>
      <c r="BD109" s="55"/>
      <c r="BE109" s="55">
        <f t="shared" si="5"/>
        <v>3</v>
      </c>
      <c r="BF109" s="55"/>
      <c r="BG109" s="55"/>
      <c r="BH109" s="55"/>
      <c r="BI109" s="55"/>
      <c r="BJ109" s="55"/>
      <c r="BK109" s="55"/>
      <c r="BL109" s="55"/>
    </row>
    <row r="110" spans="1:64" ht="12.75" customHeight="1" x14ac:dyDescent="0.2">
      <c r="A110" s="50">
        <v>5</v>
      </c>
      <c r="B110" s="50"/>
      <c r="C110" s="50"/>
      <c r="D110" s="50"/>
      <c r="E110" s="50"/>
      <c r="F110" s="50"/>
      <c r="G110" s="52" t="s">
        <v>84</v>
      </c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4"/>
      <c r="Z110" s="51" t="s">
        <v>81</v>
      </c>
      <c r="AA110" s="51"/>
      <c r="AB110" s="51"/>
      <c r="AC110" s="51"/>
      <c r="AD110" s="51"/>
      <c r="AE110" s="56" t="s">
        <v>79</v>
      </c>
      <c r="AF110" s="57"/>
      <c r="AG110" s="57"/>
      <c r="AH110" s="57"/>
      <c r="AI110" s="57"/>
      <c r="AJ110" s="57"/>
      <c r="AK110" s="57"/>
      <c r="AL110" s="57"/>
      <c r="AM110" s="57"/>
      <c r="AN110" s="58"/>
      <c r="AO110" s="55">
        <v>3</v>
      </c>
      <c r="AP110" s="55"/>
      <c r="AQ110" s="55"/>
      <c r="AR110" s="55"/>
      <c r="AS110" s="55"/>
      <c r="AT110" s="55"/>
      <c r="AU110" s="55"/>
      <c r="AV110" s="55"/>
      <c r="AW110" s="55">
        <v>0</v>
      </c>
      <c r="AX110" s="55"/>
      <c r="AY110" s="55"/>
      <c r="AZ110" s="55"/>
      <c r="BA110" s="55"/>
      <c r="BB110" s="55"/>
      <c r="BC110" s="55"/>
      <c r="BD110" s="55"/>
      <c r="BE110" s="55">
        <f t="shared" si="5"/>
        <v>3</v>
      </c>
      <c r="BF110" s="55"/>
      <c r="BG110" s="55"/>
      <c r="BH110" s="55"/>
      <c r="BI110" s="55"/>
      <c r="BJ110" s="55"/>
      <c r="BK110" s="55"/>
      <c r="BL110" s="55"/>
    </row>
    <row r="111" spans="1:64" ht="25.5" customHeight="1" x14ac:dyDescent="0.2">
      <c r="A111" s="50">
        <v>6</v>
      </c>
      <c r="B111" s="50"/>
      <c r="C111" s="50"/>
      <c r="D111" s="50"/>
      <c r="E111" s="50"/>
      <c r="F111" s="50"/>
      <c r="G111" s="52" t="s">
        <v>177</v>
      </c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4"/>
      <c r="Z111" s="51" t="s">
        <v>81</v>
      </c>
      <c r="AA111" s="51"/>
      <c r="AB111" s="51"/>
      <c r="AC111" s="51"/>
      <c r="AD111" s="51"/>
      <c r="AE111" s="56" t="s">
        <v>79</v>
      </c>
      <c r="AF111" s="57"/>
      <c r="AG111" s="57"/>
      <c r="AH111" s="57"/>
      <c r="AI111" s="57"/>
      <c r="AJ111" s="57"/>
      <c r="AK111" s="57"/>
      <c r="AL111" s="57"/>
      <c r="AM111" s="57"/>
      <c r="AN111" s="58"/>
      <c r="AO111" s="55">
        <v>2</v>
      </c>
      <c r="AP111" s="55"/>
      <c r="AQ111" s="55"/>
      <c r="AR111" s="55"/>
      <c r="AS111" s="55"/>
      <c r="AT111" s="55"/>
      <c r="AU111" s="55"/>
      <c r="AV111" s="55"/>
      <c r="AW111" s="55">
        <v>0</v>
      </c>
      <c r="AX111" s="55"/>
      <c r="AY111" s="55"/>
      <c r="AZ111" s="55"/>
      <c r="BA111" s="55"/>
      <c r="BB111" s="55"/>
      <c r="BC111" s="55"/>
      <c r="BD111" s="55"/>
      <c r="BE111" s="55">
        <f t="shared" si="5"/>
        <v>2</v>
      </c>
      <c r="BF111" s="55"/>
      <c r="BG111" s="55"/>
      <c r="BH111" s="55"/>
      <c r="BI111" s="55"/>
      <c r="BJ111" s="55"/>
      <c r="BK111" s="55"/>
      <c r="BL111" s="55"/>
    </row>
    <row r="112" spans="1:64" ht="18" customHeight="1" x14ac:dyDescent="0.2">
      <c r="A112" s="50">
        <v>7</v>
      </c>
      <c r="B112" s="50"/>
      <c r="C112" s="50"/>
      <c r="D112" s="50"/>
      <c r="E112" s="50"/>
      <c r="F112" s="50"/>
      <c r="G112" s="52" t="s">
        <v>85</v>
      </c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4"/>
      <c r="Z112" s="51" t="s">
        <v>86</v>
      </c>
      <c r="AA112" s="51"/>
      <c r="AB112" s="51"/>
      <c r="AC112" s="51"/>
      <c r="AD112" s="51"/>
      <c r="AE112" s="56" t="s">
        <v>79</v>
      </c>
      <c r="AF112" s="57"/>
      <c r="AG112" s="57"/>
      <c r="AH112" s="57"/>
      <c r="AI112" s="57"/>
      <c r="AJ112" s="57"/>
      <c r="AK112" s="57"/>
      <c r="AL112" s="57"/>
      <c r="AM112" s="57"/>
      <c r="AN112" s="58"/>
      <c r="AO112" s="55">
        <v>2.9</v>
      </c>
      <c r="AP112" s="55"/>
      <c r="AQ112" s="55"/>
      <c r="AR112" s="55"/>
      <c r="AS112" s="55"/>
      <c r="AT112" s="55"/>
      <c r="AU112" s="55"/>
      <c r="AV112" s="55"/>
      <c r="AW112" s="55">
        <v>0</v>
      </c>
      <c r="AX112" s="55"/>
      <c r="AY112" s="55"/>
      <c r="AZ112" s="55"/>
      <c r="BA112" s="55"/>
      <c r="BB112" s="55"/>
      <c r="BC112" s="55"/>
      <c r="BD112" s="55"/>
      <c r="BE112" s="55">
        <f t="shared" si="5"/>
        <v>2.9</v>
      </c>
      <c r="BF112" s="55"/>
      <c r="BG112" s="55"/>
      <c r="BH112" s="55"/>
      <c r="BI112" s="55"/>
      <c r="BJ112" s="55"/>
      <c r="BK112" s="55"/>
      <c r="BL112" s="55"/>
    </row>
    <row r="113" spans="1:64" ht="16.5" customHeight="1" x14ac:dyDescent="0.2">
      <c r="A113" s="50">
        <v>8</v>
      </c>
      <c r="B113" s="50"/>
      <c r="C113" s="50"/>
      <c r="D113" s="50"/>
      <c r="E113" s="50"/>
      <c r="F113" s="50"/>
      <c r="G113" s="52" t="s">
        <v>87</v>
      </c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4"/>
      <c r="Z113" s="51" t="s">
        <v>81</v>
      </c>
      <c r="AA113" s="51"/>
      <c r="AB113" s="51"/>
      <c r="AC113" s="51"/>
      <c r="AD113" s="51"/>
      <c r="AE113" s="56" t="s">
        <v>79</v>
      </c>
      <c r="AF113" s="57"/>
      <c r="AG113" s="57"/>
      <c r="AH113" s="57"/>
      <c r="AI113" s="57"/>
      <c r="AJ113" s="57"/>
      <c r="AK113" s="57"/>
      <c r="AL113" s="57"/>
      <c r="AM113" s="57"/>
      <c r="AN113" s="58"/>
      <c r="AO113" s="55">
        <f>33+1</f>
        <v>34</v>
      </c>
      <c r="AP113" s="55"/>
      <c r="AQ113" s="55"/>
      <c r="AR113" s="55"/>
      <c r="AS113" s="55"/>
      <c r="AT113" s="55"/>
      <c r="AU113" s="55"/>
      <c r="AV113" s="55"/>
      <c r="AW113" s="55">
        <v>0</v>
      </c>
      <c r="AX113" s="55"/>
      <c r="AY113" s="55"/>
      <c r="AZ113" s="55"/>
      <c r="BA113" s="55"/>
      <c r="BB113" s="55"/>
      <c r="BC113" s="55"/>
      <c r="BD113" s="55"/>
      <c r="BE113" s="55">
        <f t="shared" si="5"/>
        <v>34</v>
      </c>
      <c r="BF113" s="55"/>
      <c r="BG113" s="55"/>
      <c r="BH113" s="55"/>
      <c r="BI113" s="55"/>
      <c r="BJ113" s="55"/>
      <c r="BK113" s="55"/>
      <c r="BL113" s="55"/>
    </row>
    <row r="114" spans="1:64" ht="16.5" customHeight="1" x14ac:dyDescent="0.2">
      <c r="A114" s="50">
        <v>9</v>
      </c>
      <c r="B114" s="50"/>
      <c r="C114" s="50"/>
      <c r="D114" s="50"/>
      <c r="E114" s="50"/>
      <c r="F114" s="50"/>
      <c r="G114" s="52" t="s">
        <v>163</v>
      </c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4"/>
      <c r="Z114" s="51" t="s">
        <v>81</v>
      </c>
      <c r="AA114" s="51"/>
      <c r="AB114" s="51"/>
      <c r="AC114" s="51"/>
      <c r="AD114" s="51"/>
      <c r="AE114" s="56" t="s">
        <v>79</v>
      </c>
      <c r="AF114" s="57"/>
      <c r="AG114" s="57"/>
      <c r="AH114" s="57"/>
      <c r="AI114" s="57"/>
      <c r="AJ114" s="57"/>
      <c r="AK114" s="57"/>
      <c r="AL114" s="57"/>
      <c r="AM114" s="57"/>
      <c r="AN114" s="58"/>
      <c r="AO114" s="55">
        <v>1</v>
      </c>
      <c r="AP114" s="55"/>
      <c r="AQ114" s="55"/>
      <c r="AR114" s="55"/>
      <c r="AS114" s="55"/>
      <c r="AT114" s="55"/>
      <c r="AU114" s="55"/>
      <c r="AV114" s="55"/>
      <c r="AW114" s="55">
        <v>0</v>
      </c>
      <c r="AX114" s="55"/>
      <c r="AY114" s="55"/>
      <c r="AZ114" s="55"/>
      <c r="BA114" s="55"/>
      <c r="BB114" s="55"/>
      <c r="BC114" s="55"/>
      <c r="BD114" s="55"/>
      <c r="BE114" s="55">
        <f t="shared" si="5"/>
        <v>1</v>
      </c>
      <c r="BF114" s="55"/>
      <c r="BG114" s="55"/>
      <c r="BH114" s="55"/>
      <c r="BI114" s="55"/>
      <c r="BJ114" s="55"/>
      <c r="BK114" s="55"/>
      <c r="BL114" s="55"/>
    </row>
    <row r="115" spans="1:64" ht="12.75" customHeight="1" x14ac:dyDescent="0.2">
      <c r="A115" s="50">
        <v>10</v>
      </c>
      <c r="B115" s="50"/>
      <c r="C115" s="50"/>
      <c r="D115" s="50"/>
      <c r="E115" s="50"/>
      <c r="F115" s="50"/>
      <c r="G115" s="52" t="s">
        <v>89</v>
      </c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4"/>
      <c r="Z115" s="51" t="s">
        <v>90</v>
      </c>
      <c r="AA115" s="51"/>
      <c r="AB115" s="51"/>
      <c r="AC115" s="51"/>
      <c r="AD115" s="51"/>
      <c r="AE115" s="56" t="s">
        <v>79</v>
      </c>
      <c r="AF115" s="57"/>
      <c r="AG115" s="57"/>
      <c r="AH115" s="57"/>
      <c r="AI115" s="57"/>
      <c r="AJ115" s="57"/>
      <c r="AK115" s="57"/>
      <c r="AL115" s="57"/>
      <c r="AM115" s="57"/>
      <c r="AN115" s="58"/>
      <c r="AO115" s="55">
        <v>1500</v>
      </c>
      <c r="AP115" s="55"/>
      <c r="AQ115" s="55"/>
      <c r="AR115" s="55"/>
      <c r="AS115" s="55"/>
      <c r="AT115" s="55"/>
      <c r="AU115" s="55"/>
      <c r="AV115" s="55"/>
      <c r="AW115" s="55">
        <v>0</v>
      </c>
      <c r="AX115" s="55"/>
      <c r="AY115" s="55"/>
      <c r="AZ115" s="55"/>
      <c r="BA115" s="55"/>
      <c r="BB115" s="55"/>
      <c r="BC115" s="55"/>
      <c r="BD115" s="55"/>
      <c r="BE115" s="55">
        <f t="shared" si="5"/>
        <v>1500</v>
      </c>
      <c r="BF115" s="55"/>
      <c r="BG115" s="55"/>
      <c r="BH115" s="55"/>
      <c r="BI115" s="55"/>
      <c r="BJ115" s="55"/>
      <c r="BK115" s="55"/>
      <c r="BL115" s="55"/>
    </row>
    <row r="116" spans="1:64" ht="25.5" customHeight="1" x14ac:dyDescent="0.2">
      <c r="A116" s="50">
        <v>11</v>
      </c>
      <c r="B116" s="50"/>
      <c r="C116" s="50"/>
      <c r="D116" s="50"/>
      <c r="E116" s="50"/>
      <c r="F116" s="50"/>
      <c r="G116" s="52" t="s">
        <v>91</v>
      </c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4"/>
      <c r="Z116" s="51" t="s">
        <v>92</v>
      </c>
      <c r="AA116" s="51"/>
      <c r="AB116" s="51"/>
      <c r="AC116" s="51"/>
      <c r="AD116" s="51"/>
      <c r="AE116" s="56" t="s">
        <v>79</v>
      </c>
      <c r="AF116" s="57"/>
      <c r="AG116" s="57"/>
      <c r="AH116" s="57"/>
      <c r="AI116" s="57"/>
      <c r="AJ116" s="57"/>
      <c r="AK116" s="57"/>
      <c r="AL116" s="57"/>
      <c r="AM116" s="57"/>
      <c r="AN116" s="58"/>
      <c r="AO116" s="55">
        <v>23438</v>
      </c>
      <c r="AP116" s="55"/>
      <c r="AQ116" s="55"/>
      <c r="AR116" s="55"/>
      <c r="AS116" s="55"/>
      <c r="AT116" s="55"/>
      <c r="AU116" s="55"/>
      <c r="AV116" s="55"/>
      <c r="AW116" s="55">
        <v>0</v>
      </c>
      <c r="AX116" s="55"/>
      <c r="AY116" s="55"/>
      <c r="AZ116" s="55"/>
      <c r="BA116" s="55"/>
      <c r="BB116" s="55"/>
      <c r="BC116" s="55"/>
      <c r="BD116" s="55"/>
      <c r="BE116" s="55">
        <f t="shared" si="5"/>
        <v>23438</v>
      </c>
      <c r="BF116" s="55"/>
      <c r="BG116" s="55"/>
      <c r="BH116" s="55"/>
      <c r="BI116" s="55"/>
      <c r="BJ116" s="55"/>
      <c r="BK116" s="55"/>
      <c r="BL116" s="55"/>
    </row>
    <row r="117" spans="1:64" ht="15.75" customHeight="1" x14ac:dyDescent="0.2">
      <c r="A117" s="50">
        <v>12</v>
      </c>
      <c r="B117" s="50"/>
      <c r="C117" s="50"/>
      <c r="D117" s="50"/>
      <c r="E117" s="50"/>
      <c r="F117" s="50"/>
      <c r="G117" s="52" t="s">
        <v>93</v>
      </c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4"/>
      <c r="Z117" s="51" t="s">
        <v>92</v>
      </c>
      <c r="AA117" s="51"/>
      <c r="AB117" s="51"/>
      <c r="AC117" s="51"/>
      <c r="AD117" s="51"/>
      <c r="AE117" s="56" t="s">
        <v>79</v>
      </c>
      <c r="AF117" s="57"/>
      <c r="AG117" s="57"/>
      <c r="AH117" s="57"/>
      <c r="AI117" s="57"/>
      <c r="AJ117" s="57"/>
      <c r="AK117" s="57"/>
      <c r="AL117" s="57"/>
      <c r="AM117" s="57"/>
      <c r="AN117" s="58"/>
      <c r="AO117" s="55">
        <v>52804</v>
      </c>
      <c r="AP117" s="55"/>
      <c r="AQ117" s="55"/>
      <c r="AR117" s="55"/>
      <c r="AS117" s="55"/>
      <c r="AT117" s="55"/>
      <c r="AU117" s="55"/>
      <c r="AV117" s="55"/>
      <c r="AW117" s="55">
        <v>0</v>
      </c>
      <c r="AX117" s="55"/>
      <c r="AY117" s="55"/>
      <c r="AZ117" s="55"/>
      <c r="BA117" s="55"/>
      <c r="BB117" s="55"/>
      <c r="BC117" s="55"/>
      <c r="BD117" s="55"/>
      <c r="BE117" s="55">
        <f t="shared" si="5"/>
        <v>52804</v>
      </c>
      <c r="BF117" s="55"/>
      <c r="BG117" s="55"/>
      <c r="BH117" s="55"/>
      <c r="BI117" s="55"/>
      <c r="BJ117" s="55"/>
      <c r="BK117" s="55"/>
      <c r="BL117" s="55"/>
    </row>
    <row r="118" spans="1:64" ht="12.75" customHeight="1" x14ac:dyDescent="0.2">
      <c r="A118" s="50">
        <v>13</v>
      </c>
      <c r="B118" s="50"/>
      <c r="C118" s="50"/>
      <c r="D118" s="50"/>
      <c r="E118" s="50"/>
      <c r="F118" s="50"/>
      <c r="G118" s="52" t="s">
        <v>94</v>
      </c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4"/>
      <c r="Z118" s="51" t="s">
        <v>86</v>
      </c>
      <c r="AA118" s="51"/>
      <c r="AB118" s="51"/>
      <c r="AC118" s="51"/>
      <c r="AD118" s="51"/>
      <c r="AE118" s="56" t="s">
        <v>79</v>
      </c>
      <c r="AF118" s="57"/>
      <c r="AG118" s="57"/>
      <c r="AH118" s="57"/>
      <c r="AI118" s="57"/>
      <c r="AJ118" s="57"/>
      <c r="AK118" s="57"/>
      <c r="AL118" s="57"/>
      <c r="AM118" s="57"/>
      <c r="AN118" s="58"/>
      <c r="AO118" s="55">
        <v>86</v>
      </c>
      <c r="AP118" s="55"/>
      <c r="AQ118" s="55"/>
      <c r="AR118" s="55"/>
      <c r="AS118" s="55"/>
      <c r="AT118" s="55"/>
      <c r="AU118" s="55"/>
      <c r="AV118" s="55"/>
      <c r="AW118" s="55">
        <v>0</v>
      </c>
      <c r="AX118" s="55"/>
      <c r="AY118" s="55"/>
      <c r="AZ118" s="55"/>
      <c r="BA118" s="55"/>
      <c r="BB118" s="55"/>
      <c r="BC118" s="55"/>
      <c r="BD118" s="55"/>
      <c r="BE118" s="55">
        <f t="shared" si="5"/>
        <v>86</v>
      </c>
      <c r="BF118" s="55"/>
      <c r="BG118" s="55"/>
      <c r="BH118" s="55"/>
      <c r="BI118" s="55"/>
      <c r="BJ118" s="55"/>
      <c r="BK118" s="55"/>
      <c r="BL118" s="55"/>
    </row>
    <row r="119" spans="1:64" ht="25.5" customHeight="1" x14ac:dyDescent="0.2">
      <c r="A119" s="50">
        <v>14</v>
      </c>
      <c r="B119" s="50"/>
      <c r="C119" s="50"/>
      <c r="D119" s="50"/>
      <c r="E119" s="50"/>
      <c r="F119" s="50"/>
      <c r="G119" s="52" t="s">
        <v>95</v>
      </c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4"/>
      <c r="Z119" s="51" t="s">
        <v>92</v>
      </c>
      <c r="AA119" s="51"/>
      <c r="AB119" s="51"/>
      <c r="AC119" s="51"/>
      <c r="AD119" s="51"/>
      <c r="AE119" s="56" t="s">
        <v>79</v>
      </c>
      <c r="AF119" s="57"/>
      <c r="AG119" s="57"/>
      <c r="AH119" s="57"/>
      <c r="AI119" s="57"/>
      <c r="AJ119" s="57"/>
      <c r="AK119" s="57"/>
      <c r="AL119" s="57"/>
      <c r="AM119" s="57"/>
      <c r="AN119" s="58"/>
      <c r="AO119" s="55">
        <v>7215</v>
      </c>
      <c r="AP119" s="55"/>
      <c r="AQ119" s="55"/>
      <c r="AR119" s="55"/>
      <c r="AS119" s="55"/>
      <c r="AT119" s="55"/>
      <c r="AU119" s="55"/>
      <c r="AV119" s="55"/>
      <c r="AW119" s="55">
        <v>0</v>
      </c>
      <c r="AX119" s="55"/>
      <c r="AY119" s="55"/>
      <c r="AZ119" s="55"/>
      <c r="BA119" s="55"/>
      <c r="BB119" s="55"/>
      <c r="BC119" s="55"/>
      <c r="BD119" s="55"/>
      <c r="BE119" s="55">
        <f t="shared" si="5"/>
        <v>7215</v>
      </c>
      <c r="BF119" s="55"/>
      <c r="BG119" s="55"/>
      <c r="BH119" s="55"/>
      <c r="BI119" s="55"/>
      <c r="BJ119" s="55"/>
      <c r="BK119" s="55"/>
      <c r="BL119" s="55"/>
    </row>
    <row r="120" spans="1:64" ht="26.25" customHeight="1" x14ac:dyDescent="0.2">
      <c r="A120" s="50">
        <v>15</v>
      </c>
      <c r="B120" s="50"/>
      <c r="C120" s="50"/>
      <c r="D120" s="50"/>
      <c r="E120" s="50"/>
      <c r="F120" s="50"/>
      <c r="G120" s="52" t="s">
        <v>192</v>
      </c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4"/>
      <c r="Z120" s="51" t="s">
        <v>86</v>
      </c>
      <c r="AA120" s="51"/>
      <c r="AB120" s="51"/>
      <c r="AC120" s="51"/>
      <c r="AD120" s="51"/>
      <c r="AE120" s="56" t="s">
        <v>79</v>
      </c>
      <c r="AF120" s="57"/>
      <c r="AG120" s="57"/>
      <c r="AH120" s="57"/>
      <c r="AI120" s="57"/>
      <c r="AJ120" s="57"/>
      <c r="AK120" s="57"/>
      <c r="AL120" s="57"/>
      <c r="AM120" s="57"/>
      <c r="AN120" s="58"/>
      <c r="AO120" s="55">
        <f>49+121</f>
        <v>170</v>
      </c>
      <c r="AP120" s="55"/>
      <c r="AQ120" s="55"/>
      <c r="AR120" s="55"/>
      <c r="AS120" s="55"/>
      <c r="AT120" s="55"/>
      <c r="AU120" s="55"/>
      <c r="AV120" s="55"/>
      <c r="AW120" s="55">
        <v>0</v>
      </c>
      <c r="AX120" s="55"/>
      <c r="AY120" s="55"/>
      <c r="AZ120" s="55"/>
      <c r="BA120" s="55"/>
      <c r="BB120" s="55"/>
      <c r="BC120" s="55"/>
      <c r="BD120" s="55"/>
      <c r="BE120" s="55">
        <f t="shared" si="5"/>
        <v>170</v>
      </c>
      <c r="BF120" s="55"/>
      <c r="BG120" s="55"/>
      <c r="BH120" s="55"/>
      <c r="BI120" s="55"/>
      <c r="BJ120" s="55"/>
      <c r="BK120" s="55"/>
      <c r="BL120" s="55"/>
    </row>
    <row r="121" spans="1:64" ht="28.5" customHeight="1" x14ac:dyDescent="0.2">
      <c r="A121" s="50">
        <v>16</v>
      </c>
      <c r="B121" s="50"/>
      <c r="C121" s="50"/>
      <c r="D121" s="50"/>
      <c r="E121" s="50"/>
      <c r="F121" s="50"/>
      <c r="G121" s="52" t="s">
        <v>96</v>
      </c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4"/>
      <c r="Z121" s="51" t="s">
        <v>81</v>
      </c>
      <c r="AA121" s="51"/>
      <c r="AB121" s="51"/>
      <c r="AC121" s="51"/>
      <c r="AD121" s="51"/>
      <c r="AE121" s="56" t="s">
        <v>79</v>
      </c>
      <c r="AF121" s="57"/>
      <c r="AG121" s="57"/>
      <c r="AH121" s="57"/>
      <c r="AI121" s="57"/>
      <c r="AJ121" s="57"/>
      <c r="AK121" s="57"/>
      <c r="AL121" s="57"/>
      <c r="AM121" s="57"/>
      <c r="AN121" s="58"/>
      <c r="AO121" s="55">
        <v>2</v>
      </c>
      <c r="AP121" s="55"/>
      <c r="AQ121" s="55"/>
      <c r="AR121" s="55"/>
      <c r="AS121" s="55"/>
      <c r="AT121" s="55"/>
      <c r="AU121" s="55"/>
      <c r="AV121" s="55"/>
      <c r="AW121" s="55">
        <v>0</v>
      </c>
      <c r="AX121" s="55"/>
      <c r="AY121" s="55"/>
      <c r="AZ121" s="55"/>
      <c r="BA121" s="55"/>
      <c r="BB121" s="55"/>
      <c r="BC121" s="55"/>
      <c r="BD121" s="55"/>
      <c r="BE121" s="55">
        <f t="shared" si="5"/>
        <v>2</v>
      </c>
      <c r="BF121" s="55"/>
      <c r="BG121" s="55"/>
      <c r="BH121" s="55"/>
      <c r="BI121" s="55"/>
      <c r="BJ121" s="55"/>
      <c r="BK121" s="55"/>
      <c r="BL121" s="55"/>
    </row>
    <row r="122" spans="1:64" ht="15.75" customHeight="1" x14ac:dyDescent="0.2">
      <c r="A122" s="50">
        <v>17</v>
      </c>
      <c r="B122" s="50"/>
      <c r="C122" s="50"/>
      <c r="D122" s="50"/>
      <c r="E122" s="50"/>
      <c r="F122" s="50"/>
      <c r="G122" s="52" t="s">
        <v>97</v>
      </c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4"/>
      <c r="Z122" s="51" t="s">
        <v>81</v>
      </c>
      <c r="AA122" s="51"/>
      <c r="AB122" s="51"/>
      <c r="AC122" s="51"/>
      <c r="AD122" s="51"/>
      <c r="AE122" s="56" t="s">
        <v>79</v>
      </c>
      <c r="AF122" s="57"/>
      <c r="AG122" s="57"/>
      <c r="AH122" s="57"/>
      <c r="AI122" s="57"/>
      <c r="AJ122" s="57"/>
      <c r="AK122" s="57"/>
      <c r="AL122" s="57"/>
      <c r="AM122" s="57"/>
      <c r="AN122" s="58"/>
      <c r="AO122" s="55">
        <v>5</v>
      </c>
      <c r="AP122" s="55"/>
      <c r="AQ122" s="55"/>
      <c r="AR122" s="55"/>
      <c r="AS122" s="55"/>
      <c r="AT122" s="55"/>
      <c r="AU122" s="55"/>
      <c r="AV122" s="55"/>
      <c r="AW122" s="55">
        <v>5</v>
      </c>
      <c r="AX122" s="55"/>
      <c r="AY122" s="55"/>
      <c r="AZ122" s="55"/>
      <c r="BA122" s="55"/>
      <c r="BB122" s="55"/>
      <c r="BC122" s="55"/>
      <c r="BD122" s="55"/>
      <c r="BE122" s="55">
        <v>5</v>
      </c>
      <c r="BF122" s="55"/>
      <c r="BG122" s="55"/>
      <c r="BH122" s="55"/>
      <c r="BI122" s="55"/>
      <c r="BJ122" s="55"/>
      <c r="BK122" s="55"/>
      <c r="BL122" s="55"/>
    </row>
    <row r="123" spans="1:64" ht="23.25" customHeight="1" x14ac:dyDescent="0.2">
      <c r="A123" s="50">
        <v>18</v>
      </c>
      <c r="B123" s="50"/>
      <c r="C123" s="50"/>
      <c r="D123" s="50"/>
      <c r="E123" s="50"/>
      <c r="F123" s="50"/>
      <c r="G123" s="52" t="s">
        <v>150</v>
      </c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4"/>
      <c r="Z123" s="51" t="s">
        <v>81</v>
      </c>
      <c r="AA123" s="51"/>
      <c r="AB123" s="51"/>
      <c r="AC123" s="51"/>
      <c r="AD123" s="51"/>
      <c r="AE123" s="56" t="s">
        <v>79</v>
      </c>
      <c r="AF123" s="57"/>
      <c r="AG123" s="57"/>
      <c r="AH123" s="57"/>
      <c r="AI123" s="57"/>
      <c r="AJ123" s="57"/>
      <c r="AK123" s="57"/>
      <c r="AL123" s="57"/>
      <c r="AM123" s="57"/>
      <c r="AN123" s="58"/>
      <c r="AO123" s="55">
        <v>15</v>
      </c>
      <c r="AP123" s="55"/>
      <c r="AQ123" s="55"/>
      <c r="AR123" s="55"/>
      <c r="AS123" s="55"/>
      <c r="AT123" s="55"/>
      <c r="AU123" s="55"/>
      <c r="AV123" s="55"/>
      <c r="AW123" s="55">
        <v>0</v>
      </c>
      <c r="AX123" s="55"/>
      <c r="AY123" s="55"/>
      <c r="AZ123" s="55"/>
      <c r="BA123" s="55"/>
      <c r="BB123" s="55"/>
      <c r="BC123" s="55"/>
      <c r="BD123" s="55"/>
      <c r="BE123" s="55">
        <f t="shared" si="5"/>
        <v>15</v>
      </c>
      <c r="BF123" s="55"/>
      <c r="BG123" s="55"/>
      <c r="BH123" s="55"/>
      <c r="BI123" s="55"/>
      <c r="BJ123" s="55"/>
      <c r="BK123" s="55"/>
      <c r="BL123" s="55"/>
    </row>
    <row r="124" spans="1:64" ht="15.75" customHeight="1" x14ac:dyDescent="0.2">
      <c r="A124" s="50">
        <v>19</v>
      </c>
      <c r="B124" s="50"/>
      <c r="C124" s="50"/>
      <c r="D124" s="50"/>
      <c r="E124" s="50"/>
      <c r="F124" s="50"/>
      <c r="G124" s="52" t="s">
        <v>151</v>
      </c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4"/>
      <c r="Z124" s="51" t="s">
        <v>81</v>
      </c>
      <c r="AA124" s="51"/>
      <c r="AB124" s="51"/>
      <c r="AC124" s="51"/>
      <c r="AD124" s="51"/>
      <c r="AE124" s="56" t="s">
        <v>79</v>
      </c>
      <c r="AF124" s="57"/>
      <c r="AG124" s="57"/>
      <c r="AH124" s="57"/>
      <c r="AI124" s="57"/>
      <c r="AJ124" s="57"/>
      <c r="AK124" s="57"/>
      <c r="AL124" s="57"/>
      <c r="AM124" s="57"/>
      <c r="AN124" s="58"/>
      <c r="AO124" s="55">
        <v>12</v>
      </c>
      <c r="AP124" s="55"/>
      <c r="AQ124" s="55"/>
      <c r="AR124" s="55"/>
      <c r="AS124" s="55"/>
      <c r="AT124" s="55"/>
      <c r="AU124" s="55"/>
      <c r="AV124" s="55"/>
      <c r="AW124" s="55">
        <v>0</v>
      </c>
      <c r="AX124" s="55"/>
      <c r="AY124" s="55"/>
      <c r="AZ124" s="55"/>
      <c r="BA124" s="55"/>
      <c r="BB124" s="55"/>
      <c r="BC124" s="55"/>
      <c r="BD124" s="55"/>
      <c r="BE124" s="55">
        <f t="shared" si="5"/>
        <v>12</v>
      </c>
      <c r="BF124" s="55"/>
      <c r="BG124" s="55"/>
      <c r="BH124" s="55"/>
      <c r="BI124" s="55"/>
      <c r="BJ124" s="55"/>
      <c r="BK124" s="55"/>
      <c r="BL124" s="55"/>
    </row>
    <row r="125" spans="1:64" ht="13.5" customHeight="1" x14ac:dyDescent="0.2">
      <c r="A125" s="50">
        <v>20</v>
      </c>
      <c r="B125" s="50"/>
      <c r="C125" s="50"/>
      <c r="D125" s="50"/>
      <c r="E125" s="50"/>
      <c r="F125" s="50"/>
      <c r="G125" s="52" t="s">
        <v>158</v>
      </c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4"/>
      <c r="Z125" s="51" t="s">
        <v>81</v>
      </c>
      <c r="AA125" s="51"/>
      <c r="AB125" s="51"/>
      <c r="AC125" s="51"/>
      <c r="AD125" s="51"/>
      <c r="AE125" s="56" t="s">
        <v>79</v>
      </c>
      <c r="AF125" s="57"/>
      <c r="AG125" s="57"/>
      <c r="AH125" s="57"/>
      <c r="AI125" s="57"/>
      <c r="AJ125" s="57"/>
      <c r="AK125" s="57"/>
      <c r="AL125" s="57"/>
      <c r="AM125" s="57"/>
      <c r="AN125" s="58"/>
      <c r="AO125" s="55">
        <v>2</v>
      </c>
      <c r="AP125" s="55"/>
      <c r="AQ125" s="55"/>
      <c r="AR125" s="55"/>
      <c r="AS125" s="55"/>
      <c r="AT125" s="55"/>
      <c r="AU125" s="55"/>
      <c r="AV125" s="55"/>
      <c r="AW125" s="55">
        <v>0</v>
      </c>
      <c r="AX125" s="55"/>
      <c r="AY125" s="55"/>
      <c r="AZ125" s="55"/>
      <c r="BA125" s="55"/>
      <c r="BB125" s="55"/>
      <c r="BC125" s="55"/>
      <c r="BD125" s="55"/>
      <c r="BE125" s="55">
        <f t="shared" si="5"/>
        <v>2</v>
      </c>
      <c r="BF125" s="55"/>
      <c r="BG125" s="55"/>
      <c r="BH125" s="55"/>
      <c r="BI125" s="55"/>
      <c r="BJ125" s="55"/>
      <c r="BK125" s="55"/>
      <c r="BL125" s="55"/>
    </row>
    <row r="126" spans="1:64" ht="17.25" customHeight="1" x14ac:dyDescent="0.2">
      <c r="A126" s="50">
        <v>21</v>
      </c>
      <c r="B126" s="50"/>
      <c r="C126" s="50"/>
      <c r="D126" s="50"/>
      <c r="E126" s="50"/>
      <c r="F126" s="50"/>
      <c r="G126" s="52" t="s">
        <v>164</v>
      </c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4"/>
      <c r="Z126" s="51" t="s">
        <v>81</v>
      </c>
      <c r="AA126" s="51"/>
      <c r="AB126" s="51"/>
      <c r="AC126" s="51"/>
      <c r="AD126" s="51"/>
      <c r="AE126" s="56" t="s">
        <v>79</v>
      </c>
      <c r="AF126" s="57"/>
      <c r="AG126" s="57"/>
      <c r="AH126" s="57"/>
      <c r="AI126" s="57"/>
      <c r="AJ126" s="57"/>
      <c r="AK126" s="57"/>
      <c r="AL126" s="57"/>
      <c r="AM126" s="57"/>
      <c r="AN126" s="58"/>
      <c r="AO126" s="55">
        <v>35</v>
      </c>
      <c r="AP126" s="55"/>
      <c r="AQ126" s="55"/>
      <c r="AR126" s="55"/>
      <c r="AS126" s="55"/>
      <c r="AT126" s="55"/>
      <c r="AU126" s="55"/>
      <c r="AV126" s="55"/>
      <c r="AW126" s="55">
        <v>0</v>
      </c>
      <c r="AX126" s="55"/>
      <c r="AY126" s="55"/>
      <c r="AZ126" s="55"/>
      <c r="BA126" s="55"/>
      <c r="BB126" s="55"/>
      <c r="BC126" s="55"/>
      <c r="BD126" s="55"/>
      <c r="BE126" s="55">
        <f t="shared" ref="BE126:BE135" si="6">AO126+AW126</f>
        <v>35</v>
      </c>
      <c r="BF126" s="55"/>
      <c r="BG126" s="55"/>
      <c r="BH126" s="55"/>
      <c r="BI126" s="55"/>
      <c r="BJ126" s="55"/>
      <c r="BK126" s="55"/>
      <c r="BL126" s="55"/>
    </row>
    <row r="127" spans="1:64" ht="17.25" customHeight="1" x14ac:dyDescent="0.2">
      <c r="A127" s="50">
        <v>22</v>
      </c>
      <c r="B127" s="50"/>
      <c r="C127" s="50"/>
      <c r="D127" s="50"/>
      <c r="E127" s="50"/>
      <c r="F127" s="50"/>
      <c r="G127" s="52" t="s">
        <v>88</v>
      </c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4"/>
      <c r="Z127" s="51" t="s">
        <v>81</v>
      </c>
      <c r="AA127" s="51"/>
      <c r="AB127" s="51"/>
      <c r="AC127" s="51"/>
      <c r="AD127" s="51"/>
      <c r="AE127" s="56" t="s">
        <v>79</v>
      </c>
      <c r="AF127" s="57"/>
      <c r="AG127" s="57"/>
      <c r="AH127" s="57"/>
      <c r="AI127" s="57"/>
      <c r="AJ127" s="57"/>
      <c r="AK127" s="57"/>
      <c r="AL127" s="57"/>
      <c r="AM127" s="57"/>
      <c r="AN127" s="58"/>
      <c r="AO127" s="55">
        <v>4</v>
      </c>
      <c r="AP127" s="55"/>
      <c r="AQ127" s="55"/>
      <c r="AR127" s="55"/>
      <c r="AS127" s="55"/>
      <c r="AT127" s="55"/>
      <c r="AU127" s="55"/>
      <c r="AV127" s="55"/>
      <c r="AW127" s="55">
        <v>0</v>
      </c>
      <c r="AX127" s="55"/>
      <c r="AY127" s="55"/>
      <c r="AZ127" s="55"/>
      <c r="BA127" s="55"/>
      <c r="BB127" s="55"/>
      <c r="BC127" s="55"/>
      <c r="BD127" s="55"/>
      <c r="BE127" s="55">
        <f t="shared" si="6"/>
        <v>4</v>
      </c>
      <c r="BF127" s="55"/>
      <c r="BG127" s="55"/>
      <c r="BH127" s="55"/>
      <c r="BI127" s="55"/>
      <c r="BJ127" s="55"/>
      <c r="BK127" s="55"/>
      <c r="BL127" s="55"/>
    </row>
    <row r="128" spans="1:64" ht="17.25" customHeight="1" x14ac:dyDescent="0.2">
      <c r="A128" s="50">
        <v>23</v>
      </c>
      <c r="B128" s="50"/>
      <c r="C128" s="50"/>
      <c r="D128" s="50"/>
      <c r="E128" s="50"/>
      <c r="F128" s="50"/>
      <c r="G128" s="52" t="s">
        <v>176</v>
      </c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4"/>
      <c r="Z128" s="51" t="s">
        <v>81</v>
      </c>
      <c r="AA128" s="51"/>
      <c r="AB128" s="51"/>
      <c r="AC128" s="51"/>
      <c r="AD128" s="51"/>
      <c r="AE128" s="56" t="s">
        <v>79</v>
      </c>
      <c r="AF128" s="57"/>
      <c r="AG128" s="57"/>
      <c r="AH128" s="57"/>
      <c r="AI128" s="57"/>
      <c r="AJ128" s="57"/>
      <c r="AK128" s="57"/>
      <c r="AL128" s="57"/>
      <c r="AM128" s="57"/>
      <c r="AN128" s="58"/>
      <c r="AO128" s="55">
        <v>2</v>
      </c>
      <c r="AP128" s="55"/>
      <c r="AQ128" s="55"/>
      <c r="AR128" s="55"/>
      <c r="AS128" s="55"/>
      <c r="AT128" s="55"/>
      <c r="AU128" s="55"/>
      <c r="AV128" s="55"/>
      <c r="AW128" s="55">
        <v>0</v>
      </c>
      <c r="AX128" s="55"/>
      <c r="AY128" s="55"/>
      <c r="AZ128" s="55"/>
      <c r="BA128" s="55"/>
      <c r="BB128" s="55"/>
      <c r="BC128" s="55"/>
      <c r="BD128" s="55"/>
      <c r="BE128" s="55">
        <f t="shared" si="6"/>
        <v>2</v>
      </c>
      <c r="BF128" s="55"/>
      <c r="BG128" s="55"/>
      <c r="BH128" s="55"/>
      <c r="BI128" s="55"/>
      <c r="BJ128" s="55"/>
      <c r="BK128" s="55"/>
      <c r="BL128" s="55"/>
    </row>
    <row r="129" spans="1:64" ht="15" customHeight="1" x14ac:dyDescent="0.2">
      <c r="A129" s="50">
        <v>24</v>
      </c>
      <c r="B129" s="50"/>
      <c r="C129" s="50"/>
      <c r="D129" s="50"/>
      <c r="E129" s="50"/>
      <c r="F129" s="50"/>
      <c r="G129" s="52" t="s">
        <v>175</v>
      </c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4"/>
      <c r="Z129" s="51" t="s">
        <v>81</v>
      </c>
      <c r="AA129" s="51"/>
      <c r="AB129" s="51"/>
      <c r="AC129" s="51"/>
      <c r="AD129" s="51"/>
      <c r="AE129" s="56" t="s">
        <v>79</v>
      </c>
      <c r="AF129" s="57"/>
      <c r="AG129" s="57"/>
      <c r="AH129" s="57"/>
      <c r="AI129" s="57"/>
      <c r="AJ129" s="57"/>
      <c r="AK129" s="57"/>
      <c r="AL129" s="57"/>
      <c r="AM129" s="57"/>
      <c r="AN129" s="58"/>
      <c r="AO129" s="55">
        <v>1</v>
      </c>
      <c r="AP129" s="55"/>
      <c r="AQ129" s="55"/>
      <c r="AR129" s="55"/>
      <c r="AS129" s="55"/>
      <c r="AT129" s="55"/>
      <c r="AU129" s="55"/>
      <c r="AV129" s="55"/>
      <c r="AW129" s="55">
        <v>0</v>
      </c>
      <c r="AX129" s="55"/>
      <c r="AY129" s="55"/>
      <c r="AZ129" s="55"/>
      <c r="BA129" s="55"/>
      <c r="BB129" s="55"/>
      <c r="BC129" s="55"/>
      <c r="BD129" s="55"/>
      <c r="BE129" s="55">
        <f t="shared" ref="BE129:BE134" si="7">AO129+AW129</f>
        <v>1</v>
      </c>
      <c r="BF129" s="55"/>
      <c r="BG129" s="55"/>
      <c r="BH129" s="55"/>
      <c r="BI129" s="55"/>
      <c r="BJ129" s="55"/>
      <c r="BK129" s="55"/>
      <c r="BL129" s="55"/>
    </row>
    <row r="130" spans="1:64" ht="27.75" customHeight="1" x14ac:dyDescent="0.2">
      <c r="A130" s="50">
        <v>25</v>
      </c>
      <c r="B130" s="50"/>
      <c r="C130" s="50"/>
      <c r="D130" s="50"/>
      <c r="E130" s="50"/>
      <c r="F130" s="50"/>
      <c r="G130" s="52" t="s">
        <v>193</v>
      </c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4"/>
      <c r="Z130" s="51" t="s">
        <v>81</v>
      </c>
      <c r="AA130" s="51"/>
      <c r="AB130" s="51"/>
      <c r="AC130" s="51"/>
      <c r="AD130" s="51"/>
      <c r="AE130" s="56" t="s">
        <v>79</v>
      </c>
      <c r="AF130" s="57"/>
      <c r="AG130" s="57"/>
      <c r="AH130" s="57"/>
      <c r="AI130" s="57"/>
      <c r="AJ130" s="57"/>
      <c r="AK130" s="57"/>
      <c r="AL130" s="57"/>
      <c r="AM130" s="57"/>
      <c r="AN130" s="58"/>
      <c r="AO130" s="55">
        <v>4</v>
      </c>
      <c r="AP130" s="55"/>
      <c r="AQ130" s="55"/>
      <c r="AR130" s="55"/>
      <c r="AS130" s="55"/>
      <c r="AT130" s="55"/>
      <c r="AU130" s="55"/>
      <c r="AV130" s="55"/>
      <c r="AW130" s="55">
        <v>0</v>
      </c>
      <c r="AX130" s="55"/>
      <c r="AY130" s="55"/>
      <c r="AZ130" s="55"/>
      <c r="BA130" s="55"/>
      <c r="BB130" s="55"/>
      <c r="BC130" s="55"/>
      <c r="BD130" s="55"/>
      <c r="BE130" s="55">
        <f t="shared" si="7"/>
        <v>4</v>
      </c>
      <c r="BF130" s="55"/>
      <c r="BG130" s="55"/>
      <c r="BH130" s="55"/>
      <c r="BI130" s="55"/>
      <c r="BJ130" s="55"/>
      <c r="BK130" s="55"/>
      <c r="BL130" s="55"/>
    </row>
    <row r="131" spans="1:64" ht="27.75" customHeight="1" x14ac:dyDescent="0.2">
      <c r="A131" s="50">
        <v>26</v>
      </c>
      <c r="B131" s="50"/>
      <c r="C131" s="50"/>
      <c r="D131" s="50"/>
      <c r="E131" s="50"/>
      <c r="F131" s="50"/>
      <c r="G131" s="52" t="s">
        <v>219</v>
      </c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4"/>
      <c r="Z131" s="51" t="s">
        <v>81</v>
      </c>
      <c r="AA131" s="51"/>
      <c r="AB131" s="51"/>
      <c r="AC131" s="51"/>
      <c r="AD131" s="51"/>
      <c r="AE131" s="56" t="s">
        <v>79</v>
      </c>
      <c r="AF131" s="57"/>
      <c r="AG131" s="57"/>
      <c r="AH131" s="57"/>
      <c r="AI131" s="57"/>
      <c r="AJ131" s="57"/>
      <c r="AK131" s="57"/>
      <c r="AL131" s="57"/>
      <c r="AM131" s="57"/>
      <c r="AN131" s="58"/>
      <c r="AO131" s="55">
        <v>9</v>
      </c>
      <c r="AP131" s="55"/>
      <c r="AQ131" s="55"/>
      <c r="AR131" s="55"/>
      <c r="AS131" s="55"/>
      <c r="AT131" s="55"/>
      <c r="AU131" s="55"/>
      <c r="AV131" s="55"/>
      <c r="AW131" s="55">
        <v>0</v>
      </c>
      <c r="AX131" s="55"/>
      <c r="AY131" s="55"/>
      <c r="AZ131" s="55"/>
      <c r="BA131" s="55"/>
      <c r="BB131" s="55"/>
      <c r="BC131" s="55"/>
      <c r="BD131" s="55"/>
      <c r="BE131" s="55">
        <f t="shared" si="7"/>
        <v>9</v>
      </c>
      <c r="BF131" s="55"/>
      <c r="BG131" s="55"/>
      <c r="BH131" s="55"/>
      <c r="BI131" s="55"/>
      <c r="BJ131" s="55"/>
      <c r="BK131" s="55"/>
      <c r="BL131" s="55"/>
    </row>
    <row r="132" spans="1:64" ht="15" customHeight="1" x14ac:dyDescent="0.2">
      <c r="A132" s="50">
        <v>27</v>
      </c>
      <c r="B132" s="50"/>
      <c r="C132" s="50"/>
      <c r="D132" s="50"/>
      <c r="E132" s="50"/>
      <c r="F132" s="50"/>
      <c r="G132" s="52" t="s">
        <v>191</v>
      </c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4"/>
      <c r="Z132" s="51" t="s">
        <v>81</v>
      </c>
      <c r="AA132" s="51"/>
      <c r="AB132" s="51"/>
      <c r="AC132" s="51"/>
      <c r="AD132" s="51"/>
      <c r="AE132" s="56" t="s">
        <v>79</v>
      </c>
      <c r="AF132" s="57"/>
      <c r="AG132" s="57"/>
      <c r="AH132" s="57"/>
      <c r="AI132" s="57"/>
      <c r="AJ132" s="57"/>
      <c r="AK132" s="57"/>
      <c r="AL132" s="57"/>
      <c r="AM132" s="57"/>
      <c r="AN132" s="58"/>
      <c r="AO132" s="55">
        <v>1</v>
      </c>
      <c r="AP132" s="55"/>
      <c r="AQ132" s="55"/>
      <c r="AR132" s="55"/>
      <c r="AS132" s="55"/>
      <c r="AT132" s="55"/>
      <c r="AU132" s="55"/>
      <c r="AV132" s="55"/>
      <c r="AW132" s="55">
        <v>0</v>
      </c>
      <c r="AX132" s="55"/>
      <c r="AY132" s="55"/>
      <c r="AZ132" s="55"/>
      <c r="BA132" s="55"/>
      <c r="BB132" s="55"/>
      <c r="BC132" s="55"/>
      <c r="BD132" s="55"/>
      <c r="BE132" s="55">
        <f t="shared" si="7"/>
        <v>1</v>
      </c>
      <c r="BF132" s="55"/>
      <c r="BG132" s="55"/>
      <c r="BH132" s="55"/>
      <c r="BI132" s="55"/>
      <c r="BJ132" s="55"/>
      <c r="BK132" s="55"/>
      <c r="BL132" s="55"/>
    </row>
    <row r="133" spans="1:64" ht="27.75" customHeight="1" x14ac:dyDescent="0.2">
      <c r="A133" s="50">
        <v>28</v>
      </c>
      <c r="B133" s="50"/>
      <c r="C133" s="50"/>
      <c r="D133" s="50"/>
      <c r="E133" s="50"/>
      <c r="F133" s="50"/>
      <c r="G133" s="52" t="s">
        <v>213</v>
      </c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4"/>
      <c r="Z133" s="51" t="s">
        <v>81</v>
      </c>
      <c r="AA133" s="51"/>
      <c r="AB133" s="51"/>
      <c r="AC133" s="51"/>
      <c r="AD133" s="51"/>
      <c r="AE133" s="56" t="s">
        <v>79</v>
      </c>
      <c r="AF133" s="57"/>
      <c r="AG133" s="57"/>
      <c r="AH133" s="57"/>
      <c r="AI133" s="57"/>
      <c r="AJ133" s="57"/>
      <c r="AK133" s="57"/>
      <c r="AL133" s="57"/>
      <c r="AM133" s="57"/>
      <c r="AN133" s="58"/>
      <c r="AO133" s="55">
        <v>1</v>
      </c>
      <c r="AP133" s="55"/>
      <c r="AQ133" s="55"/>
      <c r="AR133" s="55"/>
      <c r="AS133" s="55"/>
      <c r="AT133" s="55"/>
      <c r="AU133" s="55"/>
      <c r="AV133" s="55"/>
      <c r="AW133" s="55">
        <v>0</v>
      </c>
      <c r="AX133" s="55"/>
      <c r="AY133" s="55"/>
      <c r="AZ133" s="55"/>
      <c r="BA133" s="55"/>
      <c r="BB133" s="55"/>
      <c r="BC133" s="55"/>
      <c r="BD133" s="55"/>
      <c r="BE133" s="55">
        <f t="shared" si="7"/>
        <v>1</v>
      </c>
      <c r="BF133" s="55"/>
      <c r="BG133" s="55"/>
      <c r="BH133" s="55"/>
      <c r="BI133" s="55"/>
      <c r="BJ133" s="55"/>
      <c r="BK133" s="55"/>
      <c r="BL133" s="55"/>
    </row>
    <row r="134" spans="1:64" ht="18" customHeight="1" x14ac:dyDescent="0.2">
      <c r="A134" s="50">
        <v>29</v>
      </c>
      <c r="B134" s="50"/>
      <c r="C134" s="50"/>
      <c r="D134" s="50"/>
      <c r="E134" s="50"/>
      <c r="F134" s="50"/>
      <c r="G134" s="52" t="s">
        <v>204</v>
      </c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4"/>
      <c r="Z134" s="51" t="s">
        <v>190</v>
      </c>
      <c r="AA134" s="51"/>
      <c r="AB134" s="51"/>
      <c r="AC134" s="51"/>
      <c r="AD134" s="51"/>
      <c r="AE134" s="56" t="s">
        <v>79</v>
      </c>
      <c r="AF134" s="57"/>
      <c r="AG134" s="57"/>
      <c r="AH134" s="57"/>
      <c r="AI134" s="57"/>
      <c r="AJ134" s="57"/>
      <c r="AK134" s="57"/>
      <c r="AL134" s="57"/>
      <c r="AM134" s="57"/>
      <c r="AN134" s="58"/>
      <c r="AO134" s="55">
        <v>16</v>
      </c>
      <c r="AP134" s="55"/>
      <c r="AQ134" s="55"/>
      <c r="AR134" s="55"/>
      <c r="AS134" s="55"/>
      <c r="AT134" s="55"/>
      <c r="AU134" s="55"/>
      <c r="AV134" s="55"/>
      <c r="AW134" s="55">
        <v>0</v>
      </c>
      <c r="AX134" s="55"/>
      <c r="AY134" s="55"/>
      <c r="AZ134" s="55"/>
      <c r="BA134" s="55"/>
      <c r="BB134" s="55"/>
      <c r="BC134" s="55"/>
      <c r="BD134" s="55"/>
      <c r="BE134" s="55">
        <f t="shared" si="7"/>
        <v>16</v>
      </c>
      <c r="BF134" s="55"/>
      <c r="BG134" s="55"/>
      <c r="BH134" s="55"/>
      <c r="BI134" s="55"/>
      <c r="BJ134" s="55"/>
      <c r="BK134" s="55"/>
      <c r="BL134" s="55"/>
    </row>
    <row r="135" spans="1:64" ht="15.75" customHeight="1" x14ac:dyDescent="0.2">
      <c r="A135" s="50">
        <v>30</v>
      </c>
      <c r="B135" s="50"/>
      <c r="C135" s="50"/>
      <c r="D135" s="50"/>
      <c r="E135" s="50"/>
      <c r="F135" s="50"/>
      <c r="G135" s="52" t="s">
        <v>205</v>
      </c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4"/>
      <c r="Z135" s="51" t="s">
        <v>81</v>
      </c>
      <c r="AA135" s="51"/>
      <c r="AB135" s="51"/>
      <c r="AC135" s="51"/>
      <c r="AD135" s="51"/>
      <c r="AE135" s="56" t="s">
        <v>79</v>
      </c>
      <c r="AF135" s="57"/>
      <c r="AG135" s="57"/>
      <c r="AH135" s="57"/>
      <c r="AI135" s="57"/>
      <c r="AJ135" s="57"/>
      <c r="AK135" s="57"/>
      <c r="AL135" s="57"/>
      <c r="AM135" s="57"/>
      <c r="AN135" s="58"/>
      <c r="AO135" s="55">
        <v>12</v>
      </c>
      <c r="AP135" s="55"/>
      <c r="AQ135" s="55"/>
      <c r="AR135" s="55"/>
      <c r="AS135" s="55"/>
      <c r="AT135" s="55"/>
      <c r="AU135" s="55"/>
      <c r="AV135" s="55"/>
      <c r="AW135" s="55">
        <v>0</v>
      </c>
      <c r="AX135" s="55"/>
      <c r="AY135" s="55"/>
      <c r="AZ135" s="55"/>
      <c r="BA135" s="55"/>
      <c r="BB135" s="55"/>
      <c r="BC135" s="55"/>
      <c r="BD135" s="55"/>
      <c r="BE135" s="55">
        <f t="shared" si="6"/>
        <v>12</v>
      </c>
      <c r="BF135" s="55"/>
      <c r="BG135" s="55"/>
      <c r="BH135" s="55"/>
      <c r="BI135" s="55"/>
      <c r="BJ135" s="55"/>
      <c r="BK135" s="55"/>
      <c r="BL135" s="55"/>
    </row>
    <row r="136" spans="1:64" ht="27" customHeight="1" x14ac:dyDescent="0.2">
      <c r="A136" s="50">
        <v>31</v>
      </c>
      <c r="B136" s="50"/>
      <c r="C136" s="50"/>
      <c r="D136" s="50"/>
      <c r="E136" s="50"/>
      <c r="F136" s="50"/>
      <c r="G136" s="52" t="s">
        <v>206</v>
      </c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4"/>
      <c r="Z136" s="51" t="s">
        <v>81</v>
      </c>
      <c r="AA136" s="51"/>
      <c r="AB136" s="51"/>
      <c r="AC136" s="51"/>
      <c r="AD136" s="51"/>
      <c r="AE136" s="56" t="s">
        <v>79</v>
      </c>
      <c r="AF136" s="57"/>
      <c r="AG136" s="57"/>
      <c r="AH136" s="57"/>
      <c r="AI136" s="57"/>
      <c r="AJ136" s="57"/>
      <c r="AK136" s="57"/>
      <c r="AL136" s="57"/>
      <c r="AM136" s="57"/>
      <c r="AN136" s="58"/>
      <c r="AO136" s="55">
        <v>0</v>
      </c>
      <c r="AP136" s="55"/>
      <c r="AQ136" s="55"/>
      <c r="AR136" s="55"/>
      <c r="AS136" s="55"/>
      <c r="AT136" s="55"/>
      <c r="AU136" s="55"/>
      <c r="AV136" s="55"/>
      <c r="AW136" s="55">
        <v>7</v>
      </c>
      <c r="AX136" s="55"/>
      <c r="AY136" s="55"/>
      <c r="AZ136" s="55"/>
      <c r="BA136" s="55"/>
      <c r="BB136" s="55"/>
      <c r="BC136" s="55"/>
      <c r="BD136" s="55"/>
      <c r="BE136" s="55">
        <f t="shared" si="5"/>
        <v>7</v>
      </c>
      <c r="BF136" s="55"/>
      <c r="BG136" s="55"/>
      <c r="BH136" s="55"/>
      <c r="BI136" s="55"/>
      <c r="BJ136" s="55"/>
      <c r="BK136" s="55"/>
      <c r="BL136" s="55"/>
    </row>
    <row r="137" spans="1:64" s="29" customFormat="1" ht="12.75" customHeight="1" x14ac:dyDescent="0.2">
      <c r="A137" s="66">
        <v>0</v>
      </c>
      <c r="B137" s="66"/>
      <c r="C137" s="66"/>
      <c r="D137" s="66"/>
      <c r="E137" s="66"/>
      <c r="F137" s="66"/>
      <c r="G137" s="67" t="s">
        <v>98</v>
      </c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9"/>
      <c r="Z137" s="70"/>
      <c r="AA137" s="70"/>
      <c r="AB137" s="70"/>
      <c r="AC137" s="70"/>
      <c r="AD137" s="70"/>
      <c r="AE137" s="67"/>
      <c r="AF137" s="68"/>
      <c r="AG137" s="68"/>
      <c r="AH137" s="68"/>
      <c r="AI137" s="68"/>
      <c r="AJ137" s="68"/>
      <c r="AK137" s="68"/>
      <c r="AL137" s="68"/>
      <c r="AM137" s="68"/>
      <c r="AN137" s="69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  <c r="AY137" s="128"/>
      <c r="AZ137" s="128"/>
      <c r="BA137" s="128"/>
      <c r="BB137" s="128"/>
      <c r="BC137" s="128"/>
      <c r="BD137" s="128"/>
      <c r="BE137" s="128"/>
      <c r="BF137" s="128"/>
      <c r="BG137" s="128"/>
      <c r="BH137" s="128"/>
      <c r="BI137" s="128"/>
      <c r="BJ137" s="128"/>
      <c r="BK137" s="128"/>
      <c r="BL137" s="128"/>
    </row>
    <row r="138" spans="1:64" ht="12.75" customHeight="1" x14ac:dyDescent="0.2">
      <c r="A138" s="50">
        <v>1</v>
      </c>
      <c r="B138" s="50"/>
      <c r="C138" s="50"/>
      <c r="D138" s="50"/>
      <c r="E138" s="50"/>
      <c r="F138" s="50"/>
      <c r="G138" s="52" t="s">
        <v>99</v>
      </c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4"/>
      <c r="Z138" s="51" t="s">
        <v>63</v>
      </c>
      <c r="AA138" s="51"/>
      <c r="AB138" s="51"/>
      <c r="AC138" s="51"/>
      <c r="AD138" s="51"/>
      <c r="AE138" s="52" t="s">
        <v>100</v>
      </c>
      <c r="AF138" s="53"/>
      <c r="AG138" s="53"/>
      <c r="AH138" s="53"/>
      <c r="AI138" s="53"/>
      <c r="AJ138" s="53"/>
      <c r="AK138" s="53"/>
      <c r="AL138" s="53"/>
      <c r="AM138" s="53"/>
      <c r="AN138" s="54"/>
      <c r="AO138" s="55">
        <v>943</v>
      </c>
      <c r="AP138" s="55"/>
      <c r="AQ138" s="55"/>
      <c r="AR138" s="55"/>
      <c r="AS138" s="55"/>
      <c r="AT138" s="55"/>
      <c r="AU138" s="55"/>
      <c r="AV138" s="55"/>
      <c r="AW138" s="55">
        <v>0</v>
      </c>
      <c r="AX138" s="55"/>
      <c r="AY138" s="55"/>
      <c r="AZ138" s="55"/>
      <c r="BA138" s="55"/>
      <c r="BB138" s="55"/>
      <c r="BC138" s="55"/>
      <c r="BD138" s="55"/>
      <c r="BE138" s="55">
        <f>AO138+AW138</f>
        <v>943</v>
      </c>
      <c r="BF138" s="55"/>
      <c r="BG138" s="55"/>
      <c r="BH138" s="55"/>
      <c r="BI138" s="55"/>
      <c r="BJ138" s="55"/>
      <c r="BK138" s="55"/>
      <c r="BL138" s="55"/>
    </row>
    <row r="139" spans="1:64" ht="12.75" customHeight="1" x14ac:dyDescent="0.2">
      <c r="A139" s="50">
        <v>2</v>
      </c>
      <c r="B139" s="50"/>
      <c r="C139" s="50"/>
      <c r="D139" s="50"/>
      <c r="E139" s="50"/>
      <c r="F139" s="50"/>
      <c r="G139" s="52" t="s">
        <v>101</v>
      </c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4"/>
      <c r="Z139" s="51" t="s">
        <v>63</v>
      </c>
      <c r="AA139" s="51"/>
      <c r="AB139" s="51"/>
      <c r="AC139" s="51"/>
      <c r="AD139" s="51"/>
      <c r="AE139" s="52" t="s">
        <v>100</v>
      </c>
      <c r="AF139" s="53"/>
      <c r="AG139" s="53"/>
      <c r="AH139" s="53"/>
      <c r="AI139" s="53"/>
      <c r="AJ139" s="53"/>
      <c r="AK139" s="53"/>
      <c r="AL139" s="53"/>
      <c r="AM139" s="53"/>
      <c r="AN139" s="54"/>
      <c r="AO139" s="55">
        <v>9801</v>
      </c>
      <c r="AP139" s="55"/>
      <c r="AQ139" s="55"/>
      <c r="AR139" s="55"/>
      <c r="AS139" s="55"/>
      <c r="AT139" s="55"/>
      <c r="AU139" s="55"/>
      <c r="AV139" s="55"/>
      <c r="AW139" s="55">
        <v>0</v>
      </c>
      <c r="AX139" s="55"/>
      <c r="AY139" s="55"/>
      <c r="AZ139" s="55"/>
      <c r="BA139" s="55"/>
      <c r="BB139" s="55"/>
      <c r="BC139" s="55"/>
      <c r="BD139" s="55"/>
      <c r="BE139" s="55">
        <f t="shared" ref="BE139:BE167" si="8">AO139+AW139</f>
        <v>9801</v>
      </c>
      <c r="BF139" s="55"/>
      <c r="BG139" s="55"/>
      <c r="BH139" s="55"/>
      <c r="BI139" s="55"/>
      <c r="BJ139" s="55"/>
      <c r="BK139" s="55"/>
      <c r="BL139" s="55"/>
    </row>
    <row r="140" spans="1:64" ht="25.5" customHeight="1" x14ac:dyDescent="0.2">
      <c r="A140" s="50">
        <v>3</v>
      </c>
      <c r="B140" s="50"/>
      <c r="C140" s="50"/>
      <c r="D140" s="50"/>
      <c r="E140" s="50"/>
      <c r="F140" s="50"/>
      <c r="G140" s="52" t="s">
        <v>102</v>
      </c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4"/>
      <c r="Z140" s="51" t="s">
        <v>63</v>
      </c>
      <c r="AA140" s="51"/>
      <c r="AB140" s="51"/>
      <c r="AC140" s="51"/>
      <c r="AD140" s="51"/>
      <c r="AE140" s="52" t="s">
        <v>100</v>
      </c>
      <c r="AF140" s="53"/>
      <c r="AG140" s="53"/>
      <c r="AH140" s="53"/>
      <c r="AI140" s="53"/>
      <c r="AJ140" s="53"/>
      <c r="AK140" s="53"/>
      <c r="AL140" s="53"/>
      <c r="AM140" s="53"/>
      <c r="AN140" s="54"/>
      <c r="AO140" s="55">
        <v>37375</v>
      </c>
      <c r="AP140" s="55"/>
      <c r="AQ140" s="55"/>
      <c r="AR140" s="55"/>
      <c r="AS140" s="55"/>
      <c r="AT140" s="55"/>
      <c r="AU140" s="55"/>
      <c r="AV140" s="55"/>
      <c r="AW140" s="55">
        <v>0</v>
      </c>
      <c r="AX140" s="55"/>
      <c r="AY140" s="55"/>
      <c r="AZ140" s="55"/>
      <c r="BA140" s="55"/>
      <c r="BB140" s="55"/>
      <c r="BC140" s="55"/>
      <c r="BD140" s="55"/>
      <c r="BE140" s="55">
        <f t="shared" si="8"/>
        <v>37375</v>
      </c>
      <c r="BF140" s="55"/>
      <c r="BG140" s="55"/>
      <c r="BH140" s="55"/>
      <c r="BI140" s="55"/>
      <c r="BJ140" s="55"/>
      <c r="BK140" s="55"/>
      <c r="BL140" s="55"/>
    </row>
    <row r="141" spans="1:64" ht="12.75" customHeight="1" x14ac:dyDescent="0.2">
      <c r="A141" s="50">
        <v>4</v>
      </c>
      <c r="B141" s="50"/>
      <c r="C141" s="50"/>
      <c r="D141" s="50"/>
      <c r="E141" s="50"/>
      <c r="F141" s="50"/>
      <c r="G141" s="52" t="s">
        <v>103</v>
      </c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4"/>
      <c r="Z141" s="51" t="s">
        <v>63</v>
      </c>
      <c r="AA141" s="51"/>
      <c r="AB141" s="51"/>
      <c r="AC141" s="51"/>
      <c r="AD141" s="51"/>
      <c r="AE141" s="52" t="s">
        <v>100</v>
      </c>
      <c r="AF141" s="53"/>
      <c r="AG141" s="53"/>
      <c r="AH141" s="53"/>
      <c r="AI141" s="53"/>
      <c r="AJ141" s="53"/>
      <c r="AK141" s="53"/>
      <c r="AL141" s="53"/>
      <c r="AM141" s="53"/>
      <c r="AN141" s="54"/>
      <c r="AO141" s="55">
        <v>6229</v>
      </c>
      <c r="AP141" s="55"/>
      <c r="AQ141" s="55"/>
      <c r="AR141" s="55"/>
      <c r="AS141" s="55"/>
      <c r="AT141" s="55"/>
      <c r="AU141" s="55"/>
      <c r="AV141" s="55"/>
      <c r="AW141" s="55">
        <v>0</v>
      </c>
      <c r="AX141" s="55"/>
      <c r="AY141" s="55"/>
      <c r="AZ141" s="55"/>
      <c r="BA141" s="55"/>
      <c r="BB141" s="55"/>
      <c r="BC141" s="55"/>
      <c r="BD141" s="55"/>
      <c r="BE141" s="55">
        <f t="shared" si="8"/>
        <v>6229</v>
      </c>
      <c r="BF141" s="55"/>
      <c r="BG141" s="55"/>
      <c r="BH141" s="55"/>
      <c r="BI141" s="55"/>
      <c r="BJ141" s="55"/>
      <c r="BK141" s="55"/>
      <c r="BL141" s="55"/>
    </row>
    <row r="142" spans="1:64" ht="12.75" customHeight="1" x14ac:dyDescent="0.2">
      <c r="A142" s="50">
        <v>5</v>
      </c>
      <c r="B142" s="50"/>
      <c r="C142" s="50"/>
      <c r="D142" s="50"/>
      <c r="E142" s="50"/>
      <c r="F142" s="50"/>
      <c r="G142" s="52" t="s">
        <v>104</v>
      </c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4"/>
      <c r="Z142" s="51" t="s">
        <v>63</v>
      </c>
      <c r="AA142" s="51"/>
      <c r="AB142" s="51"/>
      <c r="AC142" s="51"/>
      <c r="AD142" s="51"/>
      <c r="AE142" s="52" t="s">
        <v>100</v>
      </c>
      <c r="AF142" s="53"/>
      <c r="AG142" s="53"/>
      <c r="AH142" s="53"/>
      <c r="AI142" s="53"/>
      <c r="AJ142" s="53"/>
      <c r="AK142" s="53"/>
      <c r="AL142" s="53"/>
      <c r="AM142" s="53"/>
      <c r="AN142" s="54"/>
      <c r="AO142" s="55">
        <v>229658</v>
      </c>
      <c r="AP142" s="55"/>
      <c r="AQ142" s="55"/>
      <c r="AR142" s="55"/>
      <c r="AS142" s="55"/>
      <c r="AT142" s="55"/>
      <c r="AU142" s="55"/>
      <c r="AV142" s="55"/>
      <c r="AW142" s="55">
        <v>0</v>
      </c>
      <c r="AX142" s="55"/>
      <c r="AY142" s="55"/>
      <c r="AZ142" s="55"/>
      <c r="BA142" s="55"/>
      <c r="BB142" s="55"/>
      <c r="BC142" s="55"/>
      <c r="BD142" s="55"/>
      <c r="BE142" s="55">
        <f t="shared" si="8"/>
        <v>229658</v>
      </c>
      <c r="BF142" s="55"/>
      <c r="BG142" s="55"/>
      <c r="BH142" s="55"/>
      <c r="BI142" s="55"/>
      <c r="BJ142" s="55"/>
      <c r="BK142" s="55"/>
      <c r="BL142" s="55"/>
    </row>
    <row r="143" spans="1:64" ht="25.5" customHeight="1" x14ac:dyDescent="0.2">
      <c r="A143" s="50">
        <v>6</v>
      </c>
      <c r="B143" s="50"/>
      <c r="C143" s="50"/>
      <c r="D143" s="50"/>
      <c r="E143" s="50"/>
      <c r="F143" s="50"/>
      <c r="G143" s="52" t="s">
        <v>178</v>
      </c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4"/>
      <c r="Z143" s="51" t="s">
        <v>63</v>
      </c>
      <c r="AA143" s="51"/>
      <c r="AB143" s="51"/>
      <c r="AC143" s="51"/>
      <c r="AD143" s="51"/>
      <c r="AE143" s="52" t="s">
        <v>100</v>
      </c>
      <c r="AF143" s="53"/>
      <c r="AG143" s="53"/>
      <c r="AH143" s="53"/>
      <c r="AI143" s="53"/>
      <c r="AJ143" s="53"/>
      <c r="AK143" s="53"/>
      <c r="AL143" s="53"/>
      <c r="AM143" s="53"/>
      <c r="AN143" s="54"/>
      <c r="AO143" s="55">
        <v>43445</v>
      </c>
      <c r="AP143" s="55"/>
      <c r="AQ143" s="55"/>
      <c r="AR143" s="55"/>
      <c r="AS143" s="55"/>
      <c r="AT143" s="55"/>
      <c r="AU143" s="55"/>
      <c r="AV143" s="55"/>
      <c r="AW143" s="55">
        <v>0</v>
      </c>
      <c r="AX143" s="55"/>
      <c r="AY143" s="55"/>
      <c r="AZ143" s="55"/>
      <c r="BA143" s="55"/>
      <c r="BB143" s="55"/>
      <c r="BC143" s="55"/>
      <c r="BD143" s="55"/>
      <c r="BE143" s="55">
        <f t="shared" si="8"/>
        <v>43445</v>
      </c>
      <c r="BF143" s="55"/>
      <c r="BG143" s="55"/>
      <c r="BH143" s="55"/>
      <c r="BI143" s="55"/>
      <c r="BJ143" s="55"/>
      <c r="BK143" s="55"/>
      <c r="BL143" s="55"/>
    </row>
    <row r="144" spans="1:64" ht="25.5" customHeight="1" x14ac:dyDescent="0.2">
      <c r="A144" s="50">
        <v>7</v>
      </c>
      <c r="B144" s="50"/>
      <c r="C144" s="50"/>
      <c r="D144" s="50"/>
      <c r="E144" s="50"/>
      <c r="F144" s="50"/>
      <c r="G144" s="52" t="s">
        <v>105</v>
      </c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4"/>
      <c r="Z144" s="51" t="s">
        <v>63</v>
      </c>
      <c r="AA144" s="51"/>
      <c r="AB144" s="51"/>
      <c r="AC144" s="51"/>
      <c r="AD144" s="51"/>
      <c r="AE144" s="52" t="s">
        <v>100</v>
      </c>
      <c r="AF144" s="53"/>
      <c r="AG144" s="53"/>
      <c r="AH144" s="53"/>
      <c r="AI144" s="53"/>
      <c r="AJ144" s="53"/>
      <c r="AK144" s="53"/>
      <c r="AL144" s="53"/>
      <c r="AM144" s="53"/>
      <c r="AN144" s="54"/>
      <c r="AO144" s="55">
        <v>190712</v>
      </c>
      <c r="AP144" s="55"/>
      <c r="AQ144" s="55"/>
      <c r="AR144" s="55"/>
      <c r="AS144" s="55"/>
      <c r="AT144" s="55"/>
      <c r="AU144" s="55"/>
      <c r="AV144" s="55"/>
      <c r="AW144" s="55">
        <v>0</v>
      </c>
      <c r="AX144" s="55"/>
      <c r="AY144" s="55"/>
      <c r="AZ144" s="55"/>
      <c r="BA144" s="55"/>
      <c r="BB144" s="55"/>
      <c r="BC144" s="55"/>
      <c r="BD144" s="55"/>
      <c r="BE144" s="55">
        <f t="shared" si="8"/>
        <v>190712</v>
      </c>
      <c r="BF144" s="55"/>
      <c r="BG144" s="55"/>
      <c r="BH144" s="55"/>
      <c r="BI144" s="55"/>
      <c r="BJ144" s="55"/>
      <c r="BK144" s="55"/>
      <c r="BL144" s="55"/>
    </row>
    <row r="145" spans="1:64" ht="13.5" customHeight="1" x14ac:dyDescent="0.2">
      <c r="A145" s="50">
        <v>8</v>
      </c>
      <c r="B145" s="50"/>
      <c r="C145" s="50"/>
      <c r="D145" s="50"/>
      <c r="E145" s="50"/>
      <c r="F145" s="50"/>
      <c r="G145" s="52" t="s">
        <v>106</v>
      </c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4"/>
      <c r="Z145" s="51" t="s">
        <v>63</v>
      </c>
      <c r="AA145" s="51"/>
      <c r="AB145" s="51"/>
      <c r="AC145" s="51"/>
      <c r="AD145" s="51"/>
      <c r="AE145" s="52" t="s">
        <v>100</v>
      </c>
      <c r="AF145" s="53"/>
      <c r="AG145" s="53"/>
      <c r="AH145" s="53"/>
      <c r="AI145" s="53"/>
      <c r="AJ145" s="53"/>
      <c r="AK145" s="53"/>
      <c r="AL145" s="53"/>
      <c r="AM145" s="53"/>
      <c r="AN145" s="54"/>
      <c r="AO145" s="55">
        <v>31733</v>
      </c>
      <c r="AP145" s="55"/>
      <c r="AQ145" s="55"/>
      <c r="AR145" s="55"/>
      <c r="AS145" s="55"/>
      <c r="AT145" s="55"/>
      <c r="AU145" s="55"/>
      <c r="AV145" s="55"/>
      <c r="AW145" s="55">
        <v>0</v>
      </c>
      <c r="AX145" s="55"/>
      <c r="AY145" s="55"/>
      <c r="AZ145" s="55"/>
      <c r="BA145" s="55"/>
      <c r="BB145" s="55"/>
      <c r="BC145" s="55"/>
      <c r="BD145" s="55"/>
      <c r="BE145" s="55">
        <f t="shared" si="8"/>
        <v>31733</v>
      </c>
      <c r="BF145" s="55"/>
      <c r="BG145" s="55"/>
      <c r="BH145" s="55"/>
      <c r="BI145" s="55"/>
      <c r="BJ145" s="55"/>
      <c r="BK145" s="55"/>
      <c r="BL145" s="55"/>
    </row>
    <row r="146" spans="1:64" ht="14.25" customHeight="1" x14ac:dyDescent="0.2">
      <c r="A146" s="50">
        <v>9</v>
      </c>
      <c r="B146" s="50"/>
      <c r="C146" s="50"/>
      <c r="D146" s="50"/>
      <c r="E146" s="50"/>
      <c r="F146" s="50"/>
      <c r="G146" s="52" t="s">
        <v>165</v>
      </c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4"/>
      <c r="Z146" s="51" t="s">
        <v>63</v>
      </c>
      <c r="AA146" s="51"/>
      <c r="AB146" s="51"/>
      <c r="AC146" s="51"/>
      <c r="AD146" s="51"/>
      <c r="AE146" s="52" t="s">
        <v>100</v>
      </c>
      <c r="AF146" s="53"/>
      <c r="AG146" s="53"/>
      <c r="AH146" s="53"/>
      <c r="AI146" s="53"/>
      <c r="AJ146" s="53"/>
      <c r="AK146" s="53"/>
      <c r="AL146" s="53"/>
      <c r="AM146" s="53"/>
      <c r="AN146" s="54"/>
      <c r="AO146" s="55">
        <v>97900</v>
      </c>
      <c r="AP146" s="55"/>
      <c r="AQ146" s="55"/>
      <c r="AR146" s="55"/>
      <c r="AS146" s="55"/>
      <c r="AT146" s="55"/>
      <c r="AU146" s="55"/>
      <c r="AV146" s="55"/>
      <c r="AW146" s="55">
        <v>0</v>
      </c>
      <c r="AX146" s="55"/>
      <c r="AY146" s="55"/>
      <c r="AZ146" s="55"/>
      <c r="BA146" s="55"/>
      <c r="BB146" s="55"/>
      <c r="BC146" s="55"/>
      <c r="BD146" s="55"/>
      <c r="BE146" s="55">
        <f t="shared" si="8"/>
        <v>97900</v>
      </c>
      <c r="BF146" s="55"/>
      <c r="BG146" s="55"/>
      <c r="BH146" s="55"/>
      <c r="BI146" s="55"/>
      <c r="BJ146" s="55"/>
      <c r="BK146" s="55"/>
      <c r="BL146" s="55"/>
    </row>
    <row r="147" spans="1:64" ht="15.75" customHeight="1" x14ac:dyDescent="0.2">
      <c r="A147" s="50">
        <v>10</v>
      </c>
      <c r="B147" s="50"/>
      <c r="C147" s="50"/>
      <c r="D147" s="50"/>
      <c r="E147" s="50"/>
      <c r="F147" s="50"/>
      <c r="G147" s="52" t="s">
        <v>108</v>
      </c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4"/>
      <c r="Z147" s="51" t="s">
        <v>63</v>
      </c>
      <c r="AA147" s="51"/>
      <c r="AB147" s="51"/>
      <c r="AC147" s="51"/>
      <c r="AD147" s="51"/>
      <c r="AE147" s="52" t="s">
        <v>100</v>
      </c>
      <c r="AF147" s="53"/>
      <c r="AG147" s="53"/>
      <c r="AH147" s="53"/>
      <c r="AI147" s="53"/>
      <c r="AJ147" s="53"/>
      <c r="AK147" s="53"/>
      <c r="AL147" s="53"/>
      <c r="AM147" s="53"/>
      <c r="AN147" s="54"/>
      <c r="AO147" s="55">
        <v>550</v>
      </c>
      <c r="AP147" s="55"/>
      <c r="AQ147" s="55"/>
      <c r="AR147" s="55"/>
      <c r="AS147" s="55"/>
      <c r="AT147" s="55"/>
      <c r="AU147" s="55"/>
      <c r="AV147" s="55"/>
      <c r="AW147" s="55">
        <v>0</v>
      </c>
      <c r="AX147" s="55"/>
      <c r="AY147" s="55"/>
      <c r="AZ147" s="55"/>
      <c r="BA147" s="55"/>
      <c r="BB147" s="55"/>
      <c r="BC147" s="55"/>
      <c r="BD147" s="55"/>
      <c r="BE147" s="55">
        <f t="shared" si="8"/>
        <v>550</v>
      </c>
      <c r="BF147" s="55"/>
      <c r="BG147" s="55"/>
      <c r="BH147" s="55"/>
      <c r="BI147" s="55"/>
      <c r="BJ147" s="55"/>
      <c r="BK147" s="55"/>
      <c r="BL147" s="55"/>
    </row>
    <row r="148" spans="1:64" ht="25.5" customHeight="1" x14ac:dyDescent="0.2">
      <c r="A148" s="50">
        <v>11</v>
      </c>
      <c r="B148" s="50"/>
      <c r="C148" s="50"/>
      <c r="D148" s="50"/>
      <c r="E148" s="50"/>
      <c r="F148" s="50"/>
      <c r="G148" s="52" t="s">
        <v>109</v>
      </c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4"/>
      <c r="Z148" s="51" t="s">
        <v>63</v>
      </c>
      <c r="AA148" s="51"/>
      <c r="AB148" s="51"/>
      <c r="AC148" s="51"/>
      <c r="AD148" s="51"/>
      <c r="AE148" s="52" t="s">
        <v>100</v>
      </c>
      <c r="AF148" s="53"/>
      <c r="AG148" s="53"/>
      <c r="AH148" s="53"/>
      <c r="AI148" s="53"/>
      <c r="AJ148" s="53"/>
      <c r="AK148" s="53"/>
      <c r="AL148" s="53"/>
      <c r="AM148" s="53"/>
      <c r="AN148" s="54"/>
      <c r="AO148" s="55">
        <v>42</v>
      </c>
      <c r="AP148" s="55"/>
      <c r="AQ148" s="55"/>
      <c r="AR148" s="55"/>
      <c r="AS148" s="55"/>
      <c r="AT148" s="55"/>
      <c r="AU148" s="55"/>
      <c r="AV148" s="55"/>
      <c r="AW148" s="55">
        <v>0</v>
      </c>
      <c r="AX148" s="55"/>
      <c r="AY148" s="55"/>
      <c r="AZ148" s="55"/>
      <c r="BA148" s="55"/>
      <c r="BB148" s="55"/>
      <c r="BC148" s="55"/>
      <c r="BD148" s="55"/>
      <c r="BE148" s="55">
        <f t="shared" si="8"/>
        <v>42</v>
      </c>
      <c r="BF148" s="55"/>
      <c r="BG148" s="55"/>
      <c r="BH148" s="55"/>
      <c r="BI148" s="55"/>
      <c r="BJ148" s="55"/>
      <c r="BK148" s="55"/>
      <c r="BL148" s="55"/>
    </row>
    <row r="149" spans="1:64" ht="25.5" customHeight="1" x14ac:dyDescent="0.2">
      <c r="A149" s="50">
        <v>12</v>
      </c>
      <c r="B149" s="50"/>
      <c r="C149" s="50"/>
      <c r="D149" s="50"/>
      <c r="E149" s="50"/>
      <c r="F149" s="50"/>
      <c r="G149" s="52" t="s">
        <v>110</v>
      </c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4"/>
      <c r="Z149" s="51" t="s">
        <v>63</v>
      </c>
      <c r="AA149" s="51"/>
      <c r="AB149" s="51"/>
      <c r="AC149" s="51"/>
      <c r="AD149" s="51"/>
      <c r="AE149" s="52" t="s">
        <v>100</v>
      </c>
      <c r="AF149" s="53"/>
      <c r="AG149" s="53"/>
      <c r="AH149" s="53"/>
      <c r="AI149" s="53"/>
      <c r="AJ149" s="53"/>
      <c r="AK149" s="53"/>
      <c r="AL149" s="53"/>
      <c r="AM149" s="53"/>
      <c r="AN149" s="54"/>
      <c r="AO149" s="55">
        <v>13</v>
      </c>
      <c r="AP149" s="55"/>
      <c r="AQ149" s="55"/>
      <c r="AR149" s="55"/>
      <c r="AS149" s="55"/>
      <c r="AT149" s="55"/>
      <c r="AU149" s="55"/>
      <c r="AV149" s="55"/>
      <c r="AW149" s="55">
        <v>0</v>
      </c>
      <c r="AX149" s="55"/>
      <c r="AY149" s="55"/>
      <c r="AZ149" s="55"/>
      <c r="BA149" s="55"/>
      <c r="BB149" s="55"/>
      <c r="BC149" s="55"/>
      <c r="BD149" s="55"/>
      <c r="BE149" s="55">
        <f t="shared" si="8"/>
        <v>13</v>
      </c>
      <c r="BF149" s="55"/>
      <c r="BG149" s="55"/>
      <c r="BH149" s="55"/>
      <c r="BI149" s="55"/>
      <c r="BJ149" s="55"/>
      <c r="BK149" s="55"/>
      <c r="BL149" s="55"/>
    </row>
    <row r="150" spans="1:64" ht="25.5" customHeight="1" x14ac:dyDescent="0.2">
      <c r="A150" s="50">
        <v>13</v>
      </c>
      <c r="B150" s="50"/>
      <c r="C150" s="50"/>
      <c r="D150" s="50"/>
      <c r="E150" s="50"/>
      <c r="F150" s="50"/>
      <c r="G150" s="52" t="s">
        <v>111</v>
      </c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4"/>
      <c r="Z150" s="51" t="s">
        <v>63</v>
      </c>
      <c r="AA150" s="51"/>
      <c r="AB150" s="51"/>
      <c r="AC150" s="51"/>
      <c r="AD150" s="51"/>
      <c r="AE150" s="52" t="s">
        <v>100</v>
      </c>
      <c r="AF150" s="53"/>
      <c r="AG150" s="53"/>
      <c r="AH150" s="53"/>
      <c r="AI150" s="53"/>
      <c r="AJ150" s="53"/>
      <c r="AK150" s="53"/>
      <c r="AL150" s="53"/>
      <c r="AM150" s="53"/>
      <c r="AN150" s="54"/>
      <c r="AO150" s="55">
        <v>7540</v>
      </c>
      <c r="AP150" s="55"/>
      <c r="AQ150" s="55"/>
      <c r="AR150" s="55"/>
      <c r="AS150" s="55"/>
      <c r="AT150" s="55"/>
      <c r="AU150" s="55"/>
      <c r="AV150" s="55"/>
      <c r="AW150" s="55">
        <v>0</v>
      </c>
      <c r="AX150" s="55"/>
      <c r="AY150" s="55"/>
      <c r="AZ150" s="55"/>
      <c r="BA150" s="55"/>
      <c r="BB150" s="55"/>
      <c r="BC150" s="55"/>
      <c r="BD150" s="55"/>
      <c r="BE150" s="55">
        <f t="shared" si="8"/>
        <v>7540</v>
      </c>
      <c r="BF150" s="55"/>
      <c r="BG150" s="55"/>
      <c r="BH150" s="55"/>
      <c r="BI150" s="55"/>
      <c r="BJ150" s="55"/>
      <c r="BK150" s="55"/>
      <c r="BL150" s="55"/>
    </row>
    <row r="151" spans="1:64" ht="25.5" customHeight="1" x14ac:dyDescent="0.2">
      <c r="A151" s="50">
        <v>14</v>
      </c>
      <c r="B151" s="50"/>
      <c r="C151" s="50"/>
      <c r="D151" s="50"/>
      <c r="E151" s="50"/>
      <c r="F151" s="50"/>
      <c r="G151" s="52" t="s">
        <v>112</v>
      </c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4"/>
      <c r="Z151" s="51" t="s">
        <v>63</v>
      </c>
      <c r="AA151" s="51"/>
      <c r="AB151" s="51"/>
      <c r="AC151" s="51"/>
      <c r="AD151" s="51"/>
      <c r="AE151" s="52" t="s">
        <v>100</v>
      </c>
      <c r="AF151" s="53"/>
      <c r="AG151" s="53"/>
      <c r="AH151" s="53"/>
      <c r="AI151" s="53"/>
      <c r="AJ151" s="53"/>
      <c r="AK151" s="53"/>
      <c r="AL151" s="53"/>
      <c r="AM151" s="53"/>
      <c r="AN151" s="54"/>
      <c r="AO151" s="55">
        <v>171</v>
      </c>
      <c r="AP151" s="55"/>
      <c r="AQ151" s="55"/>
      <c r="AR151" s="55"/>
      <c r="AS151" s="55"/>
      <c r="AT151" s="55"/>
      <c r="AU151" s="55"/>
      <c r="AV151" s="55"/>
      <c r="AW151" s="55">
        <v>0</v>
      </c>
      <c r="AX151" s="55"/>
      <c r="AY151" s="55"/>
      <c r="AZ151" s="55"/>
      <c r="BA151" s="55"/>
      <c r="BB151" s="55"/>
      <c r="BC151" s="55"/>
      <c r="BD151" s="55"/>
      <c r="BE151" s="55">
        <f t="shared" si="8"/>
        <v>171</v>
      </c>
      <c r="BF151" s="55"/>
      <c r="BG151" s="55"/>
      <c r="BH151" s="55"/>
      <c r="BI151" s="55"/>
      <c r="BJ151" s="55"/>
      <c r="BK151" s="55"/>
      <c r="BL151" s="55"/>
    </row>
    <row r="152" spans="1:64" ht="25.5" customHeight="1" x14ac:dyDescent="0.2">
      <c r="A152" s="50">
        <v>15</v>
      </c>
      <c r="B152" s="50"/>
      <c r="C152" s="50"/>
      <c r="D152" s="50"/>
      <c r="E152" s="50"/>
      <c r="F152" s="50"/>
      <c r="G152" s="52" t="s">
        <v>179</v>
      </c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4"/>
      <c r="Z152" s="51" t="s">
        <v>63</v>
      </c>
      <c r="AA152" s="51"/>
      <c r="AB152" s="51"/>
      <c r="AC152" s="51"/>
      <c r="AD152" s="51"/>
      <c r="AE152" s="52" t="s">
        <v>100</v>
      </c>
      <c r="AF152" s="53"/>
      <c r="AG152" s="53"/>
      <c r="AH152" s="53"/>
      <c r="AI152" s="53"/>
      <c r="AJ152" s="53"/>
      <c r="AK152" s="53"/>
      <c r="AL152" s="53"/>
      <c r="AM152" s="53"/>
      <c r="AN152" s="54"/>
      <c r="AO152" s="55">
        <v>356</v>
      </c>
      <c r="AP152" s="55"/>
      <c r="AQ152" s="55"/>
      <c r="AR152" s="55"/>
      <c r="AS152" s="55"/>
      <c r="AT152" s="55"/>
      <c r="AU152" s="55"/>
      <c r="AV152" s="55"/>
      <c r="AW152" s="55">
        <v>0</v>
      </c>
      <c r="AX152" s="55"/>
      <c r="AY152" s="55"/>
      <c r="AZ152" s="55"/>
      <c r="BA152" s="55"/>
      <c r="BB152" s="55"/>
      <c r="BC152" s="55"/>
      <c r="BD152" s="55"/>
      <c r="BE152" s="55">
        <f t="shared" si="8"/>
        <v>356</v>
      </c>
      <c r="BF152" s="55"/>
      <c r="BG152" s="55"/>
      <c r="BH152" s="55"/>
      <c r="BI152" s="55"/>
      <c r="BJ152" s="55"/>
      <c r="BK152" s="55"/>
      <c r="BL152" s="55"/>
    </row>
    <row r="153" spans="1:64" ht="28.5" customHeight="1" x14ac:dyDescent="0.2">
      <c r="A153" s="50">
        <v>16</v>
      </c>
      <c r="B153" s="50"/>
      <c r="C153" s="50"/>
      <c r="D153" s="50"/>
      <c r="E153" s="50"/>
      <c r="F153" s="50"/>
      <c r="G153" s="52" t="s">
        <v>113</v>
      </c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4"/>
      <c r="Z153" s="51" t="s">
        <v>63</v>
      </c>
      <c r="AA153" s="51"/>
      <c r="AB153" s="51"/>
      <c r="AC153" s="51"/>
      <c r="AD153" s="51"/>
      <c r="AE153" s="52" t="s">
        <v>100</v>
      </c>
      <c r="AF153" s="53"/>
      <c r="AG153" s="53"/>
      <c r="AH153" s="53"/>
      <c r="AI153" s="53"/>
      <c r="AJ153" s="53"/>
      <c r="AK153" s="53"/>
      <c r="AL153" s="53"/>
      <c r="AM153" s="53"/>
      <c r="AN153" s="54"/>
      <c r="AO153" s="55">
        <v>50000</v>
      </c>
      <c r="AP153" s="55"/>
      <c r="AQ153" s="55"/>
      <c r="AR153" s="55"/>
      <c r="AS153" s="55"/>
      <c r="AT153" s="55"/>
      <c r="AU153" s="55"/>
      <c r="AV153" s="55"/>
      <c r="AW153" s="55">
        <v>0</v>
      </c>
      <c r="AX153" s="55"/>
      <c r="AY153" s="55"/>
      <c r="AZ153" s="55"/>
      <c r="BA153" s="55"/>
      <c r="BB153" s="55"/>
      <c r="BC153" s="55"/>
      <c r="BD153" s="55"/>
      <c r="BE153" s="55">
        <f t="shared" si="8"/>
        <v>50000</v>
      </c>
      <c r="BF153" s="55"/>
      <c r="BG153" s="55"/>
      <c r="BH153" s="55"/>
      <c r="BI153" s="55"/>
      <c r="BJ153" s="55"/>
      <c r="BK153" s="55"/>
      <c r="BL153" s="55"/>
    </row>
    <row r="154" spans="1:64" ht="24" customHeight="1" x14ac:dyDescent="0.2">
      <c r="A154" s="50">
        <v>17</v>
      </c>
      <c r="B154" s="50"/>
      <c r="C154" s="50"/>
      <c r="D154" s="50"/>
      <c r="E154" s="50"/>
      <c r="F154" s="50"/>
      <c r="G154" s="52" t="s">
        <v>114</v>
      </c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4"/>
      <c r="Z154" s="51" t="s">
        <v>63</v>
      </c>
      <c r="AA154" s="51"/>
      <c r="AB154" s="51"/>
      <c r="AC154" s="51"/>
      <c r="AD154" s="51"/>
      <c r="AE154" s="52" t="s">
        <v>100</v>
      </c>
      <c r="AF154" s="53"/>
      <c r="AG154" s="53"/>
      <c r="AH154" s="53"/>
      <c r="AI154" s="53"/>
      <c r="AJ154" s="53"/>
      <c r="AK154" s="53"/>
      <c r="AL154" s="53"/>
      <c r="AM154" s="53"/>
      <c r="AN154" s="54"/>
      <c r="AO154" s="55">
        <v>27000</v>
      </c>
      <c r="AP154" s="55"/>
      <c r="AQ154" s="55"/>
      <c r="AR154" s="55"/>
      <c r="AS154" s="55"/>
      <c r="AT154" s="55"/>
      <c r="AU154" s="55"/>
      <c r="AV154" s="55"/>
      <c r="AW154" s="55">
        <v>342000</v>
      </c>
      <c r="AX154" s="55"/>
      <c r="AY154" s="55"/>
      <c r="AZ154" s="55"/>
      <c r="BA154" s="55"/>
      <c r="BB154" s="55"/>
      <c r="BC154" s="55"/>
      <c r="BD154" s="55"/>
      <c r="BE154" s="55">
        <f t="shared" si="8"/>
        <v>369000</v>
      </c>
      <c r="BF154" s="55"/>
      <c r="BG154" s="55"/>
      <c r="BH154" s="55"/>
      <c r="BI154" s="55"/>
      <c r="BJ154" s="55"/>
      <c r="BK154" s="55"/>
      <c r="BL154" s="55"/>
    </row>
    <row r="155" spans="1:64" ht="22.5" customHeight="1" x14ac:dyDescent="0.2">
      <c r="A155" s="50">
        <v>18</v>
      </c>
      <c r="B155" s="50"/>
      <c r="C155" s="50"/>
      <c r="D155" s="50"/>
      <c r="E155" s="50"/>
      <c r="F155" s="50"/>
      <c r="G155" s="52" t="s">
        <v>152</v>
      </c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4"/>
      <c r="Z155" s="51" t="s">
        <v>63</v>
      </c>
      <c r="AA155" s="51"/>
      <c r="AB155" s="51"/>
      <c r="AC155" s="51"/>
      <c r="AD155" s="51"/>
      <c r="AE155" s="52" t="s">
        <v>100</v>
      </c>
      <c r="AF155" s="53"/>
      <c r="AG155" s="53"/>
      <c r="AH155" s="53"/>
      <c r="AI155" s="53"/>
      <c r="AJ155" s="53"/>
      <c r="AK155" s="53"/>
      <c r="AL155" s="53"/>
      <c r="AM155" s="53"/>
      <c r="AN155" s="54"/>
      <c r="AO155" s="55">
        <v>4808</v>
      </c>
      <c r="AP155" s="55"/>
      <c r="AQ155" s="55"/>
      <c r="AR155" s="55"/>
      <c r="AS155" s="55"/>
      <c r="AT155" s="55"/>
      <c r="AU155" s="55"/>
      <c r="AV155" s="55"/>
      <c r="AW155" s="55">
        <v>0</v>
      </c>
      <c r="AX155" s="55"/>
      <c r="AY155" s="55"/>
      <c r="AZ155" s="55"/>
      <c r="BA155" s="55"/>
      <c r="BB155" s="55"/>
      <c r="BC155" s="55"/>
      <c r="BD155" s="55"/>
      <c r="BE155" s="55">
        <f t="shared" si="8"/>
        <v>4808</v>
      </c>
      <c r="BF155" s="55"/>
      <c r="BG155" s="55"/>
      <c r="BH155" s="55"/>
      <c r="BI155" s="55"/>
      <c r="BJ155" s="55"/>
      <c r="BK155" s="55"/>
      <c r="BL155" s="55"/>
    </row>
    <row r="156" spans="1:64" ht="15.75" customHeight="1" x14ac:dyDescent="0.2">
      <c r="A156" s="50">
        <v>19</v>
      </c>
      <c r="B156" s="50"/>
      <c r="C156" s="50"/>
      <c r="D156" s="50"/>
      <c r="E156" s="50"/>
      <c r="F156" s="50"/>
      <c r="G156" s="52" t="s">
        <v>153</v>
      </c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4"/>
      <c r="Z156" s="51" t="s">
        <v>63</v>
      </c>
      <c r="AA156" s="51"/>
      <c r="AB156" s="51"/>
      <c r="AC156" s="51"/>
      <c r="AD156" s="51"/>
      <c r="AE156" s="52" t="s">
        <v>100</v>
      </c>
      <c r="AF156" s="53"/>
      <c r="AG156" s="53"/>
      <c r="AH156" s="53"/>
      <c r="AI156" s="53"/>
      <c r="AJ156" s="53"/>
      <c r="AK156" s="53"/>
      <c r="AL156" s="53"/>
      <c r="AM156" s="53"/>
      <c r="AN156" s="54"/>
      <c r="AO156" s="55">
        <v>13718</v>
      </c>
      <c r="AP156" s="55"/>
      <c r="AQ156" s="55"/>
      <c r="AR156" s="55"/>
      <c r="AS156" s="55"/>
      <c r="AT156" s="55"/>
      <c r="AU156" s="55"/>
      <c r="AV156" s="55"/>
      <c r="AW156" s="55">
        <v>0</v>
      </c>
      <c r="AX156" s="55"/>
      <c r="AY156" s="55"/>
      <c r="AZ156" s="55"/>
      <c r="BA156" s="55"/>
      <c r="BB156" s="55"/>
      <c r="BC156" s="55"/>
      <c r="BD156" s="55"/>
      <c r="BE156" s="55">
        <f t="shared" si="8"/>
        <v>13718</v>
      </c>
      <c r="BF156" s="55"/>
      <c r="BG156" s="55"/>
      <c r="BH156" s="55"/>
      <c r="BI156" s="55"/>
      <c r="BJ156" s="55"/>
      <c r="BK156" s="55"/>
      <c r="BL156" s="55"/>
    </row>
    <row r="157" spans="1:64" ht="16.5" customHeight="1" x14ac:dyDescent="0.2">
      <c r="A157" s="50">
        <v>20</v>
      </c>
      <c r="B157" s="50"/>
      <c r="C157" s="50"/>
      <c r="D157" s="50"/>
      <c r="E157" s="50"/>
      <c r="F157" s="50"/>
      <c r="G157" s="52" t="s">
        <v>159</v>
      </c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4"/>
      <c r="Z157" s="51" t="s">
        <v>63</v>
      </c>
      <c r="AA157" s="51"/>
      <c r="AB157" s="51"/>
      <c r="AC157" s="51"/>
      <c r="AD157" s="51"/>
      <c r="AE157" s="52" t="s">
        <v>100</v>
      </c>
      <c r="AF157" s="53"/>
      <c r="AG157" s="53"/>
      <c r="AH157" s="53"/>
      <c r="AI157" s="53"/>
      <c r="AJ157" s="53"/>
      <c r="AK157" s="53"/>
      <c r="AL157" s="53"/>
      <c r="AM157" s="53"/>
      <c r="AN157" s="54"/>
      <c r="AO157" s="55">
        <v>4998</v>
      </c>
      <c r="AP157" s="55"/>
      <c r="AQ157" s="55"/>
      <c r="AR157" s="55"/>
      <c r="AS157" s="55"/>
      <c r="AT157" s="55"/>
      <c r="AU157" s="55"/>
      <c r="AV157" s="55"/>
      <c r="AW157" s="55">
        <v>0</v>
      </c>
      <c r="AX157" s="55"/>
      <c r="AY157" s="55"/>
      <c r="AZ157" s="55"/>
      <c r="BA157" s="55"/>
      <c r="BB157" s="55"/>
      <c r="BC157" s="55"/>
      <c r="BD157" s="55"/>
      <c r="BE157" s="55">
        <f t="shared" si="8"/>
        <v>4998</v>
      </c>
      <c r="BF157" s="55"/>
      <c r="BG157" s="55"/>
      <c r="BH157" s="55"/>
      <c r="BI157" s="55"/>
      <c r="BJ157" s="55"/>
      <c r="BK157" s="55"/>
      <c r="BL157" s="55"/>
    </row>
    <row r="158" spans="1:64" ht="16.5" customHeight="1" x14ac:dyDescent="0.2">
      <c r="A158" s="50">
        <v>21</v>
      </c>
      <c r="B158" s="50"/>
      <c r="C158" s="50"/>
      <c r="D158" s="50"/>
      <c r="E158" s="50"/>
      <c r="F158" s="50"/>
      <c r="G158" s="52" t="s">
        <v>166</v>
      </c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4"/>
      <c r="Z158" s="51" t="s">
        <v>63</v>
      </c>
      <c r="AA158" s="51"/>
      <c r="AB158" s="51"/>
      <c r="AC158" s="51"/>
      <c r="AD158" s="51"/>
      <c r="AE158" s="52" t="s">
        <v>100</v>
      </c>
      <c r="AF158" s="53"/>
      <c r="AG158" s="53"/>
      <c r="AH158" s="53"/>
      <c r="AI158" s="53"/>
      <c r="AJ158" s="53"/>
      <c r="AK158" s="53"/>
      <c r="AL158" s="53"/>
      <c r="AM158" s="53"/>
      <c r="AN158" s="54"/>
      <c r="AO158" s="55">
        <v>1770</v>
      </c>
      <c r="AP158" s="55"/>
      <c r="AQ158" s="55"/>
      <c r="AR158" s="55"/>
      <c r="AS158" s="55"/>
      <c r="AT158" s="55"/>
      <c r="AU158" s="55"/>
      <c r="AV158" s="55"/>
      <c r="AW158" s="55">
        <v>0</v>
      </c>
      <c r="AX158" s="55"/>
      <c r="AY158" s="55"/>
      <c r="AZ158" s="55"/>
      <c r="BA158" s="55"/>
      <c r="BB158" s="55"/>
      <c r="BC158" s="55"/>
      <c r="BD158" s="55"/>
      <c r="BE158" s="55">
        <f t="shared" si="8"/>
        <v>1770</v>
      </c>
      <c r="BF158" s="55"/>
      <c r="BG158" s="55"/>
      <c r="BH158" s="55"/>
      <c r="BI158" s="55"/>
      <c r="BJ158" s="55"/>
      <c r="BK158" s="55"/>
      <c r="BL158" s="55"/>
    </row>
    <row r="159" spans="1:64" ht="16.5" customHeight="1" x14ac:dyDescent="0.2">
      <c r="A159" s="50">
        <v>22</v>
      </c>
      <c r="B159" s="50"/>
      <c r="C159" s="50"/>
      <c r="D159" s="50"/>
      <c r="E159" s="50"/>
      <c r="F159" s="50"/>
      <c r="G159" s="52" t="s">
        <v>107</v>
      </c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4"/>
      <c r="Z159" s="51" t="s">
        <v>63</v>
      </c>
      <c r="AA159" s="51"/>
      <c r="AB159" s="51"/>
      <c r="AC159" s="51"/>
      <c r="AD159" s="51"/>
      <c r="AE159" s="52" t="s">
        <v>100</v>
      </c>
      <c r="AF159" s="53"/>
      <c r="AG159" s="53"/>
      <c r="AH159" s="53"/>
      <c r="AI159" s="53"/>
      <c r="AJ159" s="53"/>
      <c r="AK159" s="53"/>
      <c r="AL159" s="53"/>
      <c r="AM159" s="53"/>
      <c r="AN159" s="54"/>
      <c r="AO159" s="55">
        <v>10750</v>
      </c>
      <c r="AP159" s="55"/>
      <c r="AQ159" s="55"/>
      <c r="AR159" s="55"/>
      <c r="AS159" s="55"/>
      <c r="AT159" s="55"/>
      <c r="AU159" s="55"/>
      <c r="AV159" s="55"/>
      <c r="AW159" s="55">
        <v>0</v>
      </c>
      <c r="AX159" s="55"/>
      <c r="AY159" s="55"/>
      <c r="AZ159" s="55"/>
      <c r="BA159" s="55"/>
      <c r="BB159" s="55"/>
      <c r="BC159" s="55"/>
      <c r="BD159" s="55"/>
      <c r="BE159" s="55">
        <f t="shared" si="8"/>
        <v>10750</v>
      </c>
      <c r="BF159" s="55"/>
      <c r="BG159" s="55"/>
      <c r="BH159" s="55"/>
      <c r="BI159" s="55"/>
      <c r="BJ159" s="55"/>
      <c r="BK159" s="55"/>
      <c r="BL159" s="55"/>
    </row>
    <row r="160" spans="1:64" ht="16.5" customHeight="1" x14ac:dyDescent="0.2">
      <c r="A160" s="50">
        <v>23</v>
      </c>
      <c r="B160" s="50"/>
      <c r="C160" s="50"/>
      <c r="D160" s="50"/>
      <c r="E160" s="50"/>
      <c r="F160" s="50"/>
      <c r="G160" s="52" t="s">
        <v>181</v>
      </c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4"/>
      <c r="Z160" s="51" t="s">
        <v>63</v>
      </c>
      <c r="AA160" s="51"/>
      <c r="AB160" s="51"/>
      <c r="AC160" s="51"/>
      <c r="AD160" s="51"/>
      <c r="AE160" s="52" t="s">
        <v>100</v>
      </c>
      <c r="AF160" s="53"/>
      <c r="AG160" s="53"/>
      <c r="AH160" s="53"/>
      <c r="AI160" s="53"/>
      <c r="AJ160" s="53"/>
      <c r="AK160" s="53"/>
      <c r="AL160" s="53"/>
      <c r="AM160" s="53"/>
      <c r="AN160" s="54"/>
      <c r="AO160" s="55">
        <v>38577</v>
      </c>
      <c r="AP160" s="55"/>
      <c r="AQ160" s="55"/>
      <c r="AR160" s="55"/>
      <c r="AS160" s="55"/>
      <c r="AT160" s="55"/>
      <c r="AU160" s="55"/>
      <c r="AV160" s="55"/>
      <c r="AW160" s="55">
        <v>0</v>
      </c>
      <c r="AX160" s="55"/>
      <c r="AY160" s="55"/>
      <c r="AZ160" s="55"/>
      <c r="BA160" s="55"/>
      <c r="BB160" s="55"/>
      <c r="BC160" s="55"/>
      <c r="BD160" s="55"/>
      <c r="BE160" s="55">
        <f t="shared" ref="BE160:BE161" si="9">AO160+AW160</f>
        <v>38577</v>
      </c>
      <c r="BF160" s="55"/>
      <c r="BG160" s="55"/>
      <c r="BH160" s="55"/>
      <c r="BI160" s="55"/>
      <c r="BJ160" s="55"/>
      <c r="BK160" s="55"/>
      <c r="BL160" s="55"/>
    </row>
    <row r="161" spans="1:64" ht="16.5" customHeight="1" x14ac:dyDescent="0.2">
      <c r="A161" s="50">
        <v>24</v>
      </c>
      <c r="B161" s="50"/>
      <c r="C161" s="50"/>
      <c r="D161" s="50"/>
      <c r="E161" s="50"/>
      <c r="F161" s="50"/>
      <c r="G161" s="52" t="s">
        <v>186</v>
      </c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4"/>
      <c r="Z161" s="51" t="s">
        <v>63</v>
      </c>
      <c r="AA161" s="51"/>
      <c r="AB161" s="51"/>
      <c r="AC161" s="51"/>
      <c r="AD161" s="51"/>
      <c r="AE161" s="52" t="s">
        <v>100</v>
      </c>
      <c r="AF161" s="53"/>
      <c r="AG161" s="53"/>
      <c r="AH161" s="53"/>
      <c r="AI161" s="53"/>
      <c r="AJ161" s="53"/>
      <c r="AK161" s="53"/>
      <c r="AL161" s="53"/>
      <c r="AM161" s="53"/>
      <c r="AN161" s="54"/>
      <c r="AO161" s="55">
        <v>99000</v>
      </c>
      <c r="AP161" s="55"/>
      <c r="AQ161" s="55"/>
      <c r="AR161" s="55"/>
      <c r="AS161" s="55"/>
      <c r="AT161" s="55"/>
      <c r="AU161" s="55"/>
      <c r="AV161" s="55"/>
      <c r="AW161" s="55">
        <v>0</v>
      </c>
      <c r="AX161" s="55"/>
      <c r="AY161" s="55"/>
      <c r="AZ161" s="55"/>
      <c r="BA161" s="55"/>
      <c r="BB161" s="55"/>
      <c r="BC161" s="55"/>
      <c r="BD161" s="55"/>
      <c r="BE161" s="55">
        <f t="shared" si="9"/>
        <v>99000</v>
      </c>
      <c r="BF161" s="55"/>
      <c r="BG161" s="55"/>
      <c r="BH161" s="55"/>
      <c r="BI161" s="55"/>
      <c r="BJ161" s="55"/>
      <c r="BK161" s="55"/>
      <c r="BL161" s="55"/>
    </row>
    <row r="162" spans="1:64" ht="18.75" customHeight="1" x14ac:dyDescent="0.2">
      <c r="A162" s="50">
        <v>25</v>
      </c>
      <c r="B162" s="50"/>
      <c r="C162" s="50"/>
      <c r="D162" s="50"/>
      <c r="E162" s="50"/>
      <c r="F162" s="50"/>
      <c r="G162" s="52" t="s">
        <v>195</v>
      </c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4"/>
      <c r="Z162" s="51" t="s">
        <v>63</v>
      </c>
      <c r="AA162" s="51"/>
      <c r="AB162" s="51"/>
      <c r="AC162" s="51"/>
      <c r="AD162" s="51"/>
      <c r="AE162" s="52" t="s">
        <v>100</v>
      </c>
      <c r="AF162" s="53"/>
      <c r="AG162" s="53"/>
      <c r="AH162" s="53"/>
      <c r="AI162" s="53"/>
      <c r="AJ162" s="53"/>
      <c r="AK162" s="53"/>
      <c r="AL162" s="53"/>
      <c r="AM162" s="53"/>
      <c r="AN162" s="54"/>
      <c r="AO162" s="55">
        <v>47500</v>
      </c>
      <c r="AP162" s="55"/>
      <c r="AQ162" s="55"/>
      <c r="AR162" s="55"/>
      <c r="AS162" s="55"/>
      <c r="AT162" s="55"/>
      <c r="AU162" s="55"/>
      <c r="AV162" s="55"/>
      <c r="AW162" s="55">
        <v>0</v>
      </c>
      <c r="AX162" s="55"/>
      <c r="AY162" s="55"/>
      <c r="AZ162" s="55"/>
      <c r="BA162" s="55"/>
      <c r="BB162" s="55"/>
      <c r="BC162" s="55"/>
      <c r="BD162" s="55"/>
      <c r="BE162" s="55">
        <f t="shared" ref="BE162:BE166" si="10">AO162+AW162</f>
        <v>47500</v>
      </c>
      <c r="BF162" s="55"/>
      <c r="BG162" s="55"/>
      <c r="BH162" s="55"/>
      <c r="BI162" s="55"/>
      <c r="BJ162" s="55"/>
      <c r="BK162" s="55"/>
      <c r="BL162" s="55"/>
    </row>
    <row r="163" spans="1:64" ht="29.25" customHeight="1" x14ac:dyDescent="0.2">
      <c r="A163" s="50">
        <v>26</v>
      </c>
      <c r="B163" s="50"/>
      <c r="C163" s="50"/>
      <c r="D163" s="50"/>
      <c r="E163" s="50"/>
      <c r="F163" s="50"/>
      <c r="G163" s="52" t="s">
        <v>220</v>
      </c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4"/>
      <c r="Z163" s="51" t="s">
        <v>63</v>
      </c>
      <c r="AA163" s="51"/>
      <c r="AB163" s="51"/>
      <c r="AC163" s="51"/>
      <c r="AD163" s="51"/>
      <c r="AE163" s="52" t="s">
        <v>100</v>
      </c>
      <c r="AF163" s="53"/>
      <c r="AG163" s="53"/>
      <c r="AH163" s="53"/>
      <c r="AI163" s="53"/>
      <c r="AJ163" s="53"/>
      <c r="AK163" s="53"/>
      <c r="AL163" s="53"/>
      <c r="AM163" s="53"/>
      <c r="AN163" s="54"/>
      <c r="AO163" s="55">
        <v>54876</v>
      </c>
      <c r="AP163" s="55"/>
      <c r="AQ163" s="55"/>
      <c r="AR163" s="55"/>
      <c r="AS163" s="55"/>
      <c r="AT163" s="55"/>
      <c r="AU163" s="55"/>
      <c r="AV163" s="55"/>
      <c r="AW163" s="55">
        <v>0</v>
      </c>
      <c r="AX163" s="55"/>
      <c r="AY163" s="55"/>
      <c r="AZ163" s="55"/>
      <c r="BA163" s="55"/>
      <c r="BB163" s="55"/>
      <c r="BC163" s="55"/>
      <c r="BD163" s="55"/>
      <c r="BE163" s="55">
        <f t="shared" si="10"/>
        <v>54876</v>
      </c>
      <c r="BF163" s="55"/>
      <c r="BG163" s="55"/>
      <c r="BH163" s="55"/>
      <c r="BI163" s="55"/>
      <c r="BJ163" s="55"/>
      <c r="BK163" s="55"/>
      <c r="BL163" s="55"/>
    </row>
    <row r="164" spans="1:64" ht="24.75" customHeight="1" x14ac:dyDescent="0.2">
      <c r="A164" s="50">
        <v>27</v>
      </c>
      <c r="B164" s="50"/>
      <c r="C164" s="50"/>
      <c r="D164" s="50"/>
      <c r="E164" s="50"/>
      <c r="F164" s="50"/>
      <c r="G164" s="52" t="s">
        <v>196</v>
      </c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4"/>
      <c r="Z164" s="51" t="s">
        <v>63</v>
      </c>
      <c r="AA164" s="51"/>
      <c r="AB164" s="51"/>
      <c r="AC164" s="51"/>
      <c r="AD164" s="51"/>
      <c r="AE164" s="52" t="s">
        <v>100</v>
      </c>
      <c r="AF164" s="53"/>
      <c r="AG164" s="53"/>
      <c r="AH164" s="53"/>
      <c r="AI164" s="53"/>
      <c r="AJ164" s="53"/>
      <c r="AK164" s="53"/>
      <c r="AL164" s="53"/>
      <c r="AM164" s="53"/>
      <c r="AN164" s="54"/>
      <c r="AO164" s="55">
        <v>3990</v>
      </c>
      <c r="AP164" s="55"/>
      <c r="AQ164" s="55"/>
      <c r="AR164" s="55"/>
      <c r="AS164" s="55"/>
      <c r="AT164" s="55"/>
      <c r="AU164" s="55"/>
      <c r="AV164" s="55"/>
      <c r="AW164" s="55">
        <v>0</v>
      </c>
      <c r="AX164" s="55"/>
      <c r="AY164" s="55"/>
      <c r="AZ164" s="55"/>
      <c r="BA164" s="55"/>
      <c r="BB164" s="55"/>
      <c r="BC164" s="55"/>
      <c r="BD164" s="55"/>
      <c r="BE164" s="55">
        <f t="shared" si="10"/>
        <v>3990</v>
      </c>
      <c r="BF164" s="55"/>
      <c r="BG164" s="55"/>
      <c r="BH164" s="55"/>
      <c r="BI164" s="55"/>
      <c r="BJ164" s="55"/>
      <c r="BK164" s="55"/>
      <c r="BL164" s="55"/>
    </row>
    <row r="165" spans="1:64" ht="24.75" customHeight="1" x14ac:dyDescent="0.2">
      <c r="A165" s="50">
        <v>28</v>
      </c>
      <c r="B165" s="50"/>
      <c r="C165" s="50"/>
      <c r="D165" s="50"/>
      <c r="E165" s="50"/>
      <c r="F165" s="50"/>
      <c r="G165" s="52" t="s">
        <v>214</v>
      </c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4"/>
      <c r="Z165" s="51" t="s">
        <v>63</v>
      </c>
      <c r="AA165" s="51"/>
      <c r="AB165" s="51"/>
      <c r="AC165" s="51"/>
      <c r="AD165" s="51"/>
      <c r="AE165" s="52" t="s">
        <v>100</v>
      </c>
      <c r="AF165" s="53"/>
      <c r="AG165" s="53"/>
      <c r="AH165" s="53"/>
      <c r="AI165" s="53"/>
      <c r="AJ165" s="53"/>
      <c r="AK165" s="53"/>
      <c r="AL165" s="53"/>
      <c r="AM165" s="53"/>
      <c r="AN165" s="54"/>
      <c r="AO165" s="55">
        <v>28302</v>
      </c>
      <c r="AP165" s="55"/>
      <c r="AQ165" s="55"/>
      <c r="AR165" s="55"/>
      <c r="AS165" s="55"/>
      <c r="AT165" s="55"/>
      <c r="AU165" s="55"/>
      <c r="AV165" s="55"/>
      <c r="AW165" s="55">
        <v>0</v>
      </c>
      <c r="AX165" s="55"/>
      <c r="AY165" s="55"/>
      <c r="AZ165" s="55"/>
      <c r="BA165" s="55"/>
      <c r="BB165" s="55"/>
      <c r="BC165" s="55"/>
      <c r="BD165" s="55"/>
      <c r="BE165" s="55">
        <f t="shared" si="10"/>
        <v>28302</v>
      </c>
      <c r="BF165" s="55"/>
      <c r="BG165" s="55"/>
      <c r="BH165" s="55"/>
      <c r="BI165" s="55"/>
      <c r="BJ165" s="55"/>
      <c r="BK165" s="55"/>
      <c r="BL165" s="55"/>
    </row>
    <row r="166" spans="1:64" ht="16.5" customHeight="1" x14ac:dyDescent="0.2">
      <c r="A166" s="50">
        <v>29</v>
      </c>
      <c r="B166" s="50"/>
      <c r="C166" s="50"/>
      <c r="D166" s="50"/>
      <c r="E166" s="50"/>
      <c r="F166" s="50"/>
      <c r="G166" s="52" t="s">
        <v>216</v>
      </c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4"/>
      <c r="Z166" s="51" t="s">
        <v>63</v>
      </c>
      <c r="AA166" s="51"/>
      <c r="AB166" s="51"/>
      <c r="AC166" s="51"/>
      <c r="AD166" s="51"/>
      <c r="AE166" s="52" t="s">
        <v>100</v>
      </c>
      <c r="AF166" s="53"/>
      <c r="AG166" s="53"/>
      <c r="AH166" s="53"/>
      <c r="AI166" s="53"/>
      <c r="AJ166" s="53"/>
      <c r="AK166" s="53"/>
      <c r="AL166" s="53"/>
      <c r="AM166" s="53"/>
      <c r="AN166" s="54"/>
      <c r="AO166" s="55">
        <v>1000</v>
      </c>
      <c r="AP166" s="55"/>
      <c r="AQ166" s="55"/>
      <c r="AR166" s="55"/>
      <c r="AS166" s="55"/>
      <c r="AT166" s="55"/>
      <c r="AU166" s="55"/>
      <c r="AV166" s="55"/>
      <c r="AW166" s="55">
        <v>0</v>
      </c>
      <c r="AX166" s="55"/>
      <c r="AY166" s="55"/>
      <c r="AZ166" s="55"/>
      <c r="BA166" s="55"/>
      <c r="BB166" s="55"/>
      <c r="BC166" s="55"/>
      <c r="BD166" s="55"/>
      <c r="BE166" s="55">
        <f t="shared" si="10"/>
        <v>1000</v>
      </c>
      <c r="BF166" s="55"/>
      <c r="BG166" s="55"/>
      <c r="BH166" s="55"/>
      <c r="BI166" s="55"/>
      <c r="BJ166" s="55"/>
      <c r="BK166" s="55"/>
      <c r="BL166" s="55"/>
    </row>
    <row r="167" spans="1:64" ht="15.75" customHeight="1" x14ac:dyDescent="0.2">
      <c r="A167" s="50">
        <v>30</v>
      </c>
      <c r="B167" s="50"/>
      <c r="C167" s="50"/>
      <c r="D167" s="50"/>
      <c r="E167" s="50"/>
      <c r="F167" s="50"/>
      <c r="G167" s="52" t="s">
        <v>217</v>
      </c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4"/>
      <c r="Z167" s="51" t="s">
        <v>63</v>
      </c>
      <c r="AA167" s="51"/>
      <c r="AB167" s="51"/>
      <c r="AC167" s="51"/>
      <c r="AD167" s="51"/>
      <c r="AE167" s="52" t="s">
        <v>100</v>
      </c>
      <c r="AF167" s="53"/>
      <c r="AG167" s="53"/>
      <c r="AH167" s="53"/>
      <c r="AI167" s="53"/>
      <c r="AJ167" s="53"/>
      <c r="AK167" s="53"/>
      <c r="AL167" s="53"/>
      <c r="AM167" s="53"/>
      <c r="AN167" s="54"/>
      <c r="AO167" s="55">
        <v>4000</v>
      </c>
      <c r="AP167" s="55"/>
      <c r="AQ167" s="55"/>
      <c r="AR167" s="55"/>
      <c r="AS167" s="55"/>
      <c r="AT167" s="55"/>
      <c r="AU167" s="55"/>
      <c r="AV167" s="55"/>
      <c r="AW167" s="55">
        <v>0</v>
      </c>
      <c r="AX167" s="55"/>
      <c r="AY167" s="55"/>
      <c r="AZ167" s="55"/>
      <c r="BA167" s="55"/>
      <c r="BB167" s="55"/>
      <c r="BC167" s="55"/>
      <c r="BD167" s="55"/>
      <c r="BE167" s="55">
        <f t="shared" si="8"/>
        <v>4000</v>
      </c>
      <c r="BF167" s="55"/>
      <c r="BG167" s="55"/>
      <c r="BH167" s="55"/>
      <c r="BI167" s="55"/>
      <c r="BJ167" s="55"/>
      <c r="BK167" s="55"/>
      <c r="BL167" s="55"/>
    </row>
    <row r="168" spans="1:64" ht="25.5" customHeight="1" x14ac:dyDescent="0.2">
      <c r="A168" s="50">
        <v>31</v>
      </c>
      <c r="B168" s="50"/>
      <c r="C168" s="50"/>
      <c r="D168" s="50"/>
      <c r="E168" s="50"/>
      <c r="F168" s="50"/>
      <c r="G168" s="52" t="s">
        <v>207</v>
      </c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4"/>
      <c r="Z168" s="51" t="s">
        <v>63</v>
      </c>
      <c r="AA168" s="51"/>
      <c r="AB168" s="51"/>
      <c r="AC168" s="51"/>
      <c r="AD168" s="51"/>
      <c r="AE168" s="52" t="s">
        <v>100</v>
      </c>
      <c r="AF168" s="53"/>
      <c r="AG168" s="53"/>
      <c r="AH168" s="53"/>
      <c r="AI168" s="53"/>
      <c r="AJ168" s="53"/>
      <c r="AK168" s="53"/>
      <c r="AL168" s="53"/>
      <c r="AM168" s="53"/>
      <c r="AN168" s="54"/>
      <c r="AO168" s="55">
        <v>0</v>
      </c>
      <c r="AP168" s="55"/>
      <c r="AQ168" s="55"/>
      <c r="AR168" s="55"/>
      <c r="AS168" s="55"/>
      <c r="AT168" s="55"/>
      <c r="AU168" s="55"/>
      <c r="AV168" s="55"/>
      <c r="AW168" s="55">
        <v>225143</v>
      </c>
      <c r="AX168" s="55"/>
      <c r="AY168" s="55"/>
      <c r="AZ168" s="55"/>
      <c r="BA168" s="55"/>
      <c r="BB168" s="55"/>
      <c r="BC168" s="55"/>
      <c r="BD168" s="55"/>
      <c r="BE168" s="55">
        <f t="shared" ref="BE168" si="11">AO168+AW168</f>
        <v>225143</v>
      </c>
      <c r="BF168" s="55"/>
      <c r="BG168" s="55"/>
      <c r="BH168" s="55"/>
      <c r="BI168" s="55"/>
      <c r="BJ168" s="55"/>
      <c r="BK168" s="55"/>
      <c r="BL168" s="55"/>
    </row>
    <row r="169" spans="1:64" s="29" customFormat="1" ht="12.75" customHeight="1" x14ac:dyDescent="0.2">
      <c r="A169" s="66">
        <v>0</v>
      </c>
      <c r="B169" s="66"/>
      <c r="C169" s="66"/>
      <c r="D169" s="66"/>
      <c r="E169" s="66"/>
      <c r="F169" s="66"/>
      <c r="G169" s="67" t="s">
        <v>115</v>
      </c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9"/>
      <c r="Z169" s="70"/>
      <c r="AA169" s="70"/>
      <c r="AB169" s="70"/>
      <c r="AC169" s="70"/>
      <c r="AD169" s="70"/>
      <c r="AE169" s="67"/>
      <c r="AF169" s="68"/>
      <c r="AG169" s="68"/>
      <c r="AH169" s="68"/>
      <c r="AI169" s="68"/>
      <c r="AJ169" s="68"/>
      <c r="AK169" s="68"/>
      <c r="AL169" s="68"/>
      <c r="AM169" s="68"/>
      <c r="AN169" s="69"/>
      <c r="AO169" s="128"/>
      <c r="AP169" s="128"/>
      <c r="AQ169" s="128"/>
      <c r="AR169" s="128"/>
      <c r="AS169" s="128"/>
      <c r="AT169" s="128"/>
      <c r="AU169" s="128"/>
      <c r="AV169" s="128"/>
      <c r="AW169" s="128"/>
      <c r="AX169" s="128"/>
      <c r="AY169" s="128"/>
      <c r="AZ169" s="128"/>
      <c r="BA169" s="128"/>
      <c r="BB169" s="128"/>
      <c r="BC169" s="128"/>
      <c r="BD169" s="128"/>
      <c r="BE169" s="128"/>
      <c r="BF169" s="128"/>
      <c r="BG169" s="128"/>
      <c r="BH169" s="128"/>
      <c r="BI169" s="128"/>
      <c r="BJ169" s="128"/>
      <c r="BK169" s="128"/>
      <c r="BL169" s="128"/>
    </row>
    <row r="170" spans="1:64" ht="18" customHeight="1" x14ac:dyDescent="0.2">
      <c r="A170" s="50">
        <v>1</v>
      </c>
      <c r="B170" s="50"/>
      <c r="C170" s="50"/>
      <c r="D170" s="50"/>
      <c r="E170" s="50"/>
      <c r="F170" s="50"/>
      <c r="G170" s="52" t="s">
        <v>116</v>
      </c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4"/>
      <c r="Z170" s="51" t="s">
        <v>117</v>
      </c>
      <c r="AA170" s="51"/>
      <c r="AB170" s="51"/>
      <c r="AC170" s="51"/>
      <c r="AD170" s="51"/>
      <c r="AE170" s="52" t="s">
        <v>100</v>
      </c>
      <c r="AF170" s="53"/>
      <c r="AG170" s="53"/>
      <c r="AH170" s="53"/>
      <c r="AI170" s="53"/>
      <c r="AJ170" s="53"/>
      <c r="AK170" s="53"/>
      <c r="AL170" s="53"/>
      <c r="AM170" s="53"/>
      <c r="AN170" s="54"/>
      <c r="AO170" s="55">
        <v>100</v>
      </c>
      <c r="AP170" s="55"/>
      <c r="AQ170" s="55"/>
      <c r="AR170" s="55"/>
      <c r="AS170" s="55"/>
      <c r="AT170" s="55"/>
      <c r="AU170" s="55"/>
      <c r="AV170" s="55"/>
      <c r="AW170" s="55">
        <v>0</v>
      </c>
      <c r="AX170" s="55"/>
      <c r="AY170" s="55"/>
      <c r="AZ170" s="55"/>
      <c r="BA170" s="55"/>
      <c r="BB170" s="55"/>
      <c r="BC170" s="55"/>
      <c r="BD170" s="55"/>
      <c r="BE170" s="55">
        <v>100</v>
      </c>
      <c r="BF170" s="55"/>
      <c r="BG170" s="55"/>
      <c r="BH170" s="55"/>
      <c r="BI170" s="55"/>
      <c r="BJ170" s="55"/>
      <c r="BK170" s="55"/>
      <c r="BL170" s="55"/>
    </row>
    <row r="171" spans="1:64" ht="25.5" customHeight="1" x14ac:dyDescent="0.2">
      <c r="A171" s="50">
        <v>2</v>
      </c>
      <c r="B171" s="50"/>
      <c r="C171" s="50"/>
      <c r="D171" s="50"/>
      <c r="E171" s="50"/>
      <c r="F171" s="50"/>
      <c r="G171" s="52" t="s">
        <v>118</v>
      </c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4"/>
      <c r="Z171" s="51" t="s">
        <v>117</v>
      </c>
      <c r="AA171" s="51"/>
      <c r="AB171" s="51"/>
      <c r="AC171" s="51"/>
      <c r="AD171" s="51"/>
      <c r="AE171" s="52" t="s">
        <v>100</v>
      </c>
      <c r="AF171" s="53"/>
      <c r="AG171" s="53"/>
      <c r="AH171" s="53"/>
      <c r="AI171" s="53"/>
      <c r="AJ171" s="53"/>
      <c r="AK171" s="53"/>
      <c r="AL171" s="53"/>
      <c r="AM171" s="53"/>
      <c r="AN171" s="54"/>
      <c r="AO171" s="55">
        <v>100</v>
      </c>
      <c r="AP171" s="55"/>
      <c r="AQ171" s="55"/>
      <c r="AR171" s="55"/>
      <c r="AS171" s="55"/>
      <c r="AT171" s="55"/>
      <c r="AU171" s="55"/>
      <c r="AV171" s="55"/>
      <c r="AW171" s="55">
        <v>0</v>
      </c>
      <c r="AX171" s="55"/>
      <c r="AY171" s="55"/>
      <c r="AZ171" s="55"/>
      <c r="BA171" s="55"/>
      <c r="BB171" s="55"/>
      <c r="BC171" s="55"/>
      <c r="BD171" s="55"/>
      <c r="BE171" s="55">
        <v>100</v>
      </c>
      <c r="BF171" s="55"/>
      <c r="BG171" s="55"/>
      <c r="BH171" s="55"/>
      <c r="BI171" s="55"/>
      <c r="BJ171" s="55"/>
      <c r="BK171" s="55"/>
      <c r="BL171" s="55"/>
    </row>
    <row r="172" spans="1:64" ht="27.75" customHeight="1" x14ac:dyDescent="0.2">
      <c r="A172" s="50">
        <v>3</v>
      </c>
      <c r="B172" s="50"/>
      <c r="C172" s="50"/>
      <c r="D172" s="50"/>
      <c r="E172" s="50"/>
      <c r="F172" s="50"/>
      <c r="G172" s="52" t="s">
        <v>119</v>
      </c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4"/>
      <c r="Z172" s="51" t="s">
        <v>117</v>
      </c>
      <c r="AA172" s="51"/>
      <c r="AB172" s="51"/>
      <c r="AC172" s="51"/>
      <c r="AD172" s="51"/>
      <c r="AE172" s="52" t="s">
        <v>100</v>
      </c>
      <c r="AF172" s="53"/>
      <c r="AG172" s="53"/>
      <c r="AH172" s="53"/>
      <c r="AI172" s="53"/>
      <c r="AJ172" s="53"/>
      <c r="AK172" s="53"/>
      <c r="AL172" s="53"/>
      <c r="AM172" s="53"/>
      <c r="AN172" s="54"/>
      <c r="AO172" s="55">
        <v>100</v>
      </c>
      <c r="AP172" s="55"/>
      <c r="AQ172" s="55"/>
      <c r="AR172" s="55"/>
      <c r="AS172" s="55"/>
      <c r="AT172" s="55"/>
      <c r="AU172" s="55"/>
      <c r="AV172" s="55"/>
      <c r="AW172" s="55">
        <v>0</v>
      </c>
      <c r="AX172" s="55"/>
      <c r="AY172" s="55"/>
      <c r="AZ172" s="55"/>
      <c r="BA172" s="55"/>
      <c r="BB172" s="55"/>
      <c r="BC172" s="55"/>
      <c r="BD172" s="55"/>
      <c r="BE172" s="55">
        <v>100</v>
      </c>
      <c r="BF172" s="55"/>
      <c r="BG172" s="55"/>
      <c r="BH172" s="55"/>
      <c r="BI172" s="55"/>
      <c r="BJ172" s="55"/>
      <c r="BK172" s="55"/>
      <c r="BL172" s="55"/>
    </row>
    <row r="173" spans="1:64" ht="25.5" customHeight="1" x14ac:dyDescent="0.2">
      <c r="A173" s="50">
        <v>4</v>
      </c>
      <c r="B173" s="50"/>
      <c r="C173" s="50"/>
      <c r="D173" s="50"/>
      <c r="E173" s="50"/>
      <c r="F173" s="50"/>
      <c r="G173" s="52" t="s">
        <v>120</v>
      </c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4"/>
      <c r="Z173" s="51" t="s">
        <v>117</v>
      </c>
      <c r="AA173" s="51"/>
      <c r="AB173" s="51"/>
      <c r="AC173" s="51"/>
      <c r="AD173" s="51"/>
      <c r="AE173" s="52" t="s">
        <v>100</v>
      </c>
      <c r="AF173" s="53"/>
      <c r="AG173" s="53"/>
      <c r="AH173" s="53"/>
      <c r="AI173" s="53"/>
      <c r="AJ173" s="53"/>
      <c r="AK173" s="53"/>
      <c r="AL173" s="53"/>
      <c r="AM173" s="53"/>
      <c r="AN173" s="54"/>
      <c r="AO173" s="55">
        <v>100</v>
      </c>
      <c r="AP173" s="55"/>
      <c r="AQ173" s="55"/>
      <c r="AR173" s="55"/>
      <c r="AS173" s="55"/>
      <c r="AT173" s="55"/>
      <c r="AU173" s="55"/>
      <c r="AV173" s="55"/>
      <c r="AW173" s="55">
        <v>0</v>
      </c>
      <c r="AX173" s="55"/>
      <c r="AY173" s="55"/>
      <c r="AZ173" s="55"/>
      <c r="BA173" s="55"/>
      <c r="BB173" s="55"/>
      <c r="BC173" s="55"/>
      <c r="BD173" s="55"/>
      <c r="BE173" s="55">
        <v>100</v>
      </c>
      <c r="BF173" s="55"/>
      <c r="BG173" s="55"/>
      <c r="BH173" s="55"/>
      <c r="BI173" s="55"/>
      <c r="BJ173" s="55"/>
      <c r="BK173" s="55"/>
      <c r="BL173" s="55"/>
    </row>
    <row r="174" spans="1:64" ht="25.5" customHeight="1" x14ac:dyDescent="0.2">
      <c r="A174" s="50">
        <v>5</v>
      </c>
      <c r="B174" s="50"/>
      <c r="C174" s="50"/>
      <c r="D174" s="50"/>
      <c r="E174" s="50"/>
      <c r="F174" s="50"/>
      <c r="G174" s="52" t="s">
        <v>121</v>
      </c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4"/>
      <c r="Z174" s="51" t="s">
        <v>117</v>
      </c>
      <c r="AA174" s="51"/>
      <c r="AB174" s="51"/>
      <c r="AC174" s="51"/>
      <c r="AD174" s="51"/>
      <c r="AE174" s="52" t="s">
        <v>100</v>
      </c>
      <c r="AF174" s="53"/>
      <c r="AG174" s="53"/>
      <c r="AH174" s="53"/>
      <c r="AI174" s="53"/>
      <c r="AJ174" s="53"/>
      <c r="AK174" s="53"/>
      <c r="AL174" s="53"/>
      <c r="AM174" s="53"/>
      <c r="AN174" s="54"/>
      <c r="AO174" s="55">
        <v>100</v>
      </c>
      <c r="AP174" s="55"/>
      <c r="AQ174" s="55"/>
      <c r="AR174" s="55"/>
      <c r="AS174" s="55"/>
      <c r="AT174" s="55"/>
      <c r="AU174" s="55"/>
      <c r="AV174" s="55"/>
      <c r="AW174" s="55">
        <v>0</v>
      </c>
      <c r="AX174" s="55"/>
      <c r="AY174" s="55"/>
      <c r="AZ174" s="55"/>
      <c r="BA174" s="55"/>
      <c r="BB174" s="55"/>
      <c r="BC174" s="55"/>
      <c r="BD174" s="55"/>
      <c r="BE174" s="55">
        <v>100</v>
      </c>
      <c r="BF174" s="55"/>
      <c r="BG174" s="55"/>
      <c r="BH174" s="55"/>
      <c r="BI174" s="55"/>
      <c r="BJ174" s="55"/>
      <c r="BK174" s="55"/>
      <c r="BL174" s="55"/>
    </row>
    <row r="175" spans="1:64" ht="12.75" customHeight="1" x14ac:dyDescent="0.2">
      <c r="A175" s="50">
        <v>6</v>
      </c>
      <c r="B175" s="50"/>
      <c r="C175" s="50"/>
      <c r="D175" s="50"/>
      <c r="E175" s="50"/>
      <c r="F175" s="50"/>
      <c r="G175" s="52" t="s">
        <v>182</v>
      </c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4"/>
      <c r="Z175" s="51" t="s">
        <v>117</v>
      </c>
      <c r="AA175" s="51"/>
      <c r="AB175" s="51"/>
      <c r="AC175" s="51"/>
      <c r="AD175" s="51"/>
      <c r="AE175" s="52" t="s">
        <v>100</v>
      </c>
      <c r="AF175" s="53"/>
      <c r="AG175" s="53"/>
      <c r="AH175" s="53"/>
      <c r="AI175" s="53"/>
      <c r="AJ175" s="53"/>
      <c r="AK175" s="53"/>
      <c r="AL175" s="53"/>
      <c r="AM175" s="53"/>
      <c r="AN175" s="54"/>
      <c r="AO175" s="55">
        <v>100</v>
      </c>
      <c r="AP175" s="55"/>
      <c r="AQ175" s="55"/>
      <c r="AR175" s="55"/>
      <c r="AS175" s="55"/>
      <c r="AT175" s="55"/>
      <c r="AU175" s="55"/>
      <c r="AV175" s="55"/>
      <c r="AW175" s="55">
        <v>0</v>
      </c>
      <c r="AX175" s="55"/>
      <c r="AY175" s="55"/>
      <c r="AZ175" s="55"/>
      <c r="BA175" s="55"/>
      <c r="BB175" s="55"/>
      <c r="BC175" s="55"/>
      <c r="BD175" s="55"/>
      <c r="BE175" s="55">
        <v>100</v>
      </c>
      <c r="BF175" s="55"/>
      <c r="BG175" s="55"/>
      <c r="BH175" s="55"/>
      <c r="BI175" s="55"/>
      <c r="BJ175" s="55"/>
      <c r="BK175" s="55"/>
      <c r="BL175" s="55"/>
    </row>
    <row r="176" spans="1:64" ht="26.25" customHeight="1" x14ac:dyDescent="0.2">
      <c r="A176" s="50">
        <v>7</v>
      </c>
      <c r="B176" s="50"/>
      <c r="C176" s="50"/>
      <c r="D176" s="50"/>
      <c r="E176" s="50"/>
      <c r="F176" s="50"/>
      <c r="G176" s="52" t="s">
        <v>122</v>
      </c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4"/>
      <c r="Z176" s="51" t="s">
        <v>117</v>
      </c>
      <c r="AA176" s="51"/>
      <c r="AB176" s="51"/>
      <c r="AC176" s="51"/>
      <c r="AD176" s="51"/>
      <c r="AE176" s="52" t="s">
        <v>100</v>
      </c>
      <c r="AF176" s="53"/>
      <c r="AG176" s="53"/>
      <c r="AH176" s="53"/>
      <c r="AI176" s="53"/>
      <c r="AJ176" s="53"/>
      <c r="AK176" s="53"/>
      <c r="AL176" s="53"/>
      <c r="AM176" s="53"/>
      <c r="AN176" s="54"/>
      <c r="AO176" s="55">
        <v>100</v>
      </c>
      <c r="AP176" s="55"/>
      <c r="AQ176" s="55"/>
      <c r="AR176" s="55"/>
      <c r="AS176" s="55"/>
      <c r="AT176" s="55"/>
      <c r="AU176" s="55"/>
      <c r="AV176" s="55"/>
      <c r="AW176" s="55">
        <v>0</v>
      </c>
      <c r="AX176" s="55"/>
      <c r="AY176" s="55"/>
      <c r="AZ176" s="55"/>
      <c r="BA176" s="55"/>
      <c r="BB176" s="55"/>
      <c r="BC176" s="55"/>
      <c r="BD176" s="55"/>
      <c r="BE176" s="55">
        <v>100</v>
      </c>
      <c r="BF176" s="55"/>
      <c r="BG176" s="55"/>
      <c r="BH176" s="55"/>
      <c r="BI176" s="55"/>
      <c r="BJ176" s="55"/>
      <c r="BK176" s="55"/>
      <c r="BL176" s="55"/>
    </row>
    <row r="177" spans="1:64" ht="26.25" customHeight="1" x14ac:dyDescent="0.2">
      <c r="A177" s="50">
        <v>8</v>
      </c>
      <c r="B177" s="50"/>
      <c r="C177" s="50"/>
      <c r="D177" s="50"/>
      <c r="E177" s="50"/>
      <c r="F177" s="50"/>
      <c r="G177" s="52" t="s">
        <v>123</v>
      </c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4"/>
      <c r="Z177" s="51" t="s">
        <v>117</v>
      </c>
      <c r="AA177" s="51"/>
      <c r="AB177" s="51"/>
      <c r="AC177" s="51"/>
      <c r="AD177" s="51"/>
      <c r="AE177" s="52" t="s">
        <v>100</v>
      </c>
      <c r="AF177" s="53"/>
      <c r="AG177" s="53"/>
      <c r="AH177" s="53"/>
      <c r="AI177" s="53"/>
      <c r="AJ177" s="53"/>
      <c r="AK177" s="53"/>
      <c r="AL177" s="53"/>
      <c r="AM177" s="53"/>
      <c r="AN177" s="54"/>
      <c r="AO177" s="55">
        <v>100</v>
      </c>
      <c r="AP177" s="55"/>
      <c r="AQ177" s="55"/>
      <c r="AR177" s="55"/>
      <c r="AS177" s="55"/>
      <c r="AT177" s="55"/>
      <c r="AU177" s="55"/>
      <c r="AV177" s="55"/>
      <c r="AW177" s="55">
        <v>0</v>
      </c>
      <c r="AX177" s="55"/>
      <c r="AY177" s="55"/>
      <c r="AZ177" s="55"/>
      <c r="BA177" s="55"/>
      <c r="BB177" s="55"/>
      <c r="BC177" s="55"/>
      <c r="BD177" s="55"/>
      <c r="BE177" s="55">
        <v>100</v>
      </c>
      <c r="BF177" s="55"/>
      <c r="BG177" s="55"/>
      <c r="BH177" s="55"/>
      <c r="BI177" s="55"/>
      <c r="BJ177" s="55"/>
      <c r="BK177" s="55"/>
      <c r="BL177" s="55"/>
    </row>
    <row r="178" spans="1:64" ht="12.75" customHeight="1" x14ac:dyDescent="0.2">
      <c r="A178" s="50">
        <v>9</v>
      </c>
      <c r="B178" s="50"/>
      <c r="C178" s="50"/>
      <c r="D178" s="50"/>
      <c r="E178" s="50"/>
      <c r="F178" s="50"/>
      <c r="G178" s="52" t="s">
        <v>167</v>
      </c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4"/>
      <c r="Z178" s="51" t="s">
        <v>117</v>
      </c>
      <c r="AA178" s="51"/>
      <c r="AB178" s="51"/>
      <c r="AC178" s="51"/>
      <c r="AD178" s="51"/>
      <c r="AE178" s="52" t="s">
        <v>100</v>
      </c>
      <c r="AF178" s="53"/>
      <c r="AG178" s="53"/>
      <c r="AH178" s="53"/>
      <c r="AI178" s="53"/>
      <c r="AJ178" s="53"/>
      <c r="AK178" s="53"/>
      <c r="AL178" s="53"/>
      <c r="AM178" s="53"/>
      <c r="AN178" s="54"/>
      <c r="AO178" s="55">
        <v>100</v>
      </c>
      <c r="AP178" s="55"/>
      <c r="AQ178" s="55"/>
      <c r="AR178" s="55"/>
      <c r="AS178" s="55"/>
      <c r="AT178" s="55"/>
      <c r="AU178" s="55"/>
      <c r="AV178" s="55"/>
      <c r="AW178" s="55">
        <v>0</v>
      </c>
      <c r="AX178" s="55"/>
      <c r="AY178" s="55"/>
      <c r="AZ178" s="55"/>
      <c r="BA178" s="55"/>
      <c r="BB178" s="55"/>
      <c r="BC178" s="55"/>
      <c r="BD178" s="55"/>
      <c r="BE178" s="55">
        <v>100</v>
      </c>
      <c r="BF178" s="55"/>
      <c r="BG178" s="55"/>
      <c r="BH178" s="55"/>
      <c r="BI178" s="55"/>
      <c r="BJ178" s="55"/>
      <c r="BK178" s="55"/>
      <c r="BL178" s="55"/>
    </row>
    <row r="179" spans="1:64" ht="12" customHeight="1" x14ac:dyDescent="0.2">
      <c r="A179" s="50">
        <v>10</v>
      </c>
      <c r="B179" s="50"/>
      <c r="C179" s="50"/>
      <c r="D179" s="50"/>
      <c r="E179" s="50"/>
      <c r="F179" s="50"/>
      <c r="G179" s="52" t="s">
        <v>125</v>
      </c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4"/>
      <c r="Z179" s="51" t="s">
        <v>117</v>
      </c>
      <c r="AA179" s="51"/>
      <c r="AB179" s="51"/>
      <c r="AC179" s="51"/>
      <c r="AD179" s="51"/>
      <c r="AE179" s="52" t="s">
        <v>100</v>
      </c>
      <c r="AF179" s="53"/>
      <c r="AG179" s="53"/>
      <c r="AH179" s="53"/>
      <c r="AI179" s="53"/>
      <c r="AJ179" s="53"/>
      <c r="AK179" s="53"/>
      <c r="AL179" s="53"/>
      <c r="AM179" s="53"/>
      <c r="AN179" s="54"/>
      <c r="AO179" s="55">
        <v>100</v>
      </c>
      <c r="AP179" s="55"/>
      <c r="AQ179" s="55"/>
      <c r="AR179" s="55"/>
      <c r="AS179" s="55"/>
      <c r="AT179" s="55"/>
      <c r="AU179" s="55"/>
      <c r="AV179" s="55"/>
      <c r="AW179" s="55">
        <v>0</v>
      </c>
      <c r="AX179" s="55"/>
      <c r="AY179" s="55"/>
      <c r="AZ179" s="55"/>
      <c r="BA179" s="55"/>
      <c r="BB179" s="55"/>
      <c r="BC179" s="55"/>
      <c r="BD179" s="55"/>
      <c r="BE179" s="55">
        <v>100</v>
      </c>
      <c r="BF179" s="55"/>
      <c r="BG179" s="55"/>
      <c r="BH179" s="55"/>
      <c r="BI179" s="55"/>
      <c r="BJ179" s="55"/>
      <c r="BK179" s="55"/>
      <c r="BL179" s="55"/>
    </row>
    <row r="180" spans="1:64" ht="38.25" customHeight="1" x14ac:dyDescent="0.2">
      <c r="A180" s="50">
        <v>11</v>
      </c>
      <c r="B180" s="50"/>
      <c r="C180" s="50"/>
      <c r="D180" s="50"/>
      <c r="E180" s="50"/>
      <c r="F180" s="50"/>
      <c r="G180" s="52" t="s">
        <v>126</v>
      </c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4"/>
      <c r="Z180" s="51" t="s">
        <v>117</v>
      </c>
      <c r="AA180" s="51"/>
      <c r="AB180" s="51"/>
      <c r="AC180" s="51"/>
      <c r="AD180" s="51"/>
      <c r="AE180" s="52" t="s">
        <v>100</v>
      </c>
      <c r="AF180" s="53"/>
      <c r="AG180" s="53"/>
      <c r="AH180" s="53"/>
      <c r="AI180" s="53"/>
      <c r="AJ180" s="53"/>
      <c r="AK180" s="53"/>
      <c r="AL180" s="53"/>
      <c r="AM180" s="53"/>
      <c r="AN180" s="54"/>
      <c r="AO180" s="55">
        <v>100</v>
      </c>
      <c r="AP180" s="55"/>
      <c r="AQ180" s="55"/>
      <c r="AR180" s="55"/>
      <c r="AS180" s="55"/>
      <c r="AT180" s="55"/>
      <c r="AU180" s="55"/>
      <c r="AV180" s="55"/>
      <c r="AW180" s="55">
        <v>0</v>
      </c>
      <c r="AX180" s="55"/>
      <c r="AY180" s="55"/>
      <c r="AZ180" s="55"/>
      <c r="BA180" s="55"/>
      <c r="BB180" s="55"/>
      <c r="BC180" s="55"/>
      <c r="BD180" s="55"/>
      <c r="BE180" s="55">
        <v>100</v>
      </c>
      <c r="BF180" s="55"/>
      <c r="BG180" s="55"/>
      <c r="BH180" s="55"/>
      <c r="BI180" s="55"/>
      <c r="BJ180" s="55"/>
      <c r="BK180" s="55"/>
      <c r="BL180" s="55"/>
    </row>
    <row r="181" spans="1:64" ht="25.5" customHeight="1" x14ac:dyDescent="0.2">
      <c r="A181" s="50">
        <v>12</v>
      </c>
      <c r="B181" s="50"/>
      <c r="C181" s="50"/>
      <c r="D181" s="50"/>
      <c r="E181" s="50"/>
      <c r="F181" s="50"/>
      <c r="G181" s="52" t="s">
        <v>127</v>
      </c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4"/>
      <c r="Z181" s="51" t="s">
        <v>117</v>
      </c>
      <c r="AA181" s="51"/>
      <c r="AB181" s="51"/>
      <c r="AC181" s="51"/>
      <c r="AD181" s="51"/>
      <c r="AE181" s="52" t="s">
        <v>100</v>
      </c>
      <c r="AF181" s="53"/>
      <c r="AG181" s="53"/>
      <c r="AH181" s="53"/>
      <c r="AI181" s="53"/>
      <c r="AJ181" s="53"/>
      <c r="AK181" s="53"/>
      <c r="AL181" s="53"/>
      <c r="AM181" s="53"/>
      <c r="AN181" s="54"/>
      <c r="AO181" s="55">
        <v>100</v>
      </c>
      <c r="AP181" s="55"/>
      <c r="AQ181" s="55"/>
      <c r="AR181" s="55"/>
      <c r="AS181" s="55"/>
      <c r="AT181" s="55"/>
      <c r="AU181" s="55"/>
      <c r="AV181" s="55"/>
      <c r="AW181" s="55">
        <v>0</v>
      </c>
      <c r="AX181" s="55"/>
      <c r="AY181" s="55"/>
      <c r="AZ181" s="55"/>
      <c r="BA181" s="55"/>
      <c r="BB181" s="55"/>
      <c r="BC181" s="55"/>
      <c r="BD181" s="55"/>
      <c r="BE181" s="55">
        <v>100</v>
      </c>
      <c r="BF181" s="55"/>
      <c r="BG181" s="55"/>
      <c r="BH181" s="55"/>
      <c r="BI181" s="55"/>
      <c r="BJ181" s="55"/>
      <c r="BK181" s="55"/>
      <c r="BL181" s="55"/>
    </row>
    <row r="182" spans="1:64" ht="25.5" customHeight="1" x14ac:dyDescent="0.2">
      <c r="A182" s="50">
        <v>13</v>
      </c>
      <c r="B182" s="50"/>
      <c r="C182" s="50"/>
      <c r="D182" s="50"/>
      <c r="E182" s="50"/>
      <c r="F182" s="50"/>
      <c r="G182" s="52" t="s">
        <v>128</v>
      </c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4"/>
      <c r="Z182" s="51" t="s">
        <v>117</v>
      </c>
      <c r="AA182" s="51"/>
      <c r="AB182" s="51"/>
      <c r="AC182" s="51"/>
      <c r="AD182" s="51"/>
      <c r="AE182" s="52" t="s">
        <v>100</v>
      </c>
      <c r="AF182" s="53"/>
      <c r="AG182" s="53"/>
      <c r="AH182" s="53"/>
      <c r="AI182" s="53"/>
      <c r="AJ182" s="53"/>
      <c r="AK182" s="53"/>
      <c r="AL182" s="53"/>
      <c r="AM182" s="53"/>
      <c r="AN182" s="54"/>
      <c r="AO182" s="55">
        <v>100</v>
      </c>
      <c r="AP182" s="55"/>
      <c r="AQ182" s="55"/>
      <c r="AR182" s="55"/>
      <c r="AS182" s="55"/>
      <c r="AT182" s="55"/>
      <c r="AU182" s="55"/>
      <c r="AV182" s="55"/>
      <c r="AW182" s="55">
        <v>0</v>
      </c>
      <c r="AX182" s="55"/>
      <c r="AY182" s="55"/>
      <c r="AZ182" s="55"/>
      <c r="BA182" s="55"/>
      <c r="BB182" s="55"/>
      <c r="BC182" s="55"/>
      <c r="BD182" s="55"/>
      <c r="BE182" s="55">
        <v>100</v>
      </c>
      <c r="BF182" s="55"/>
      <c r="BG182" s="55"/>
      <c r="BH182" s="55"/>
      <c r="BI182" s="55"/>
      <c r="BJ182" s="55"/>
      <c r="BK182" s="55"/>
      <c r="BL182" s="55"/>
    </row>
    <row r="183" spans="1:64" ht="25.5" customHeight="1" x14ac:dyDescent="0.2">
      <c r="A183" s="50">
        <v>14</v>
      </c>
      <c r="B183" s="50"/>
      <c r="C183" s="50"/>
      <c r="D183" s="50"/>
      <c r="E183" s="50"/>
      <c r="F183" s="50"/>
      <c r="G183" s="52" t="s">
        <v>129</v>
      </c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4"/>
      <c r="Z183" s="51" t="s">
        <v>117</v>
      </c>
      <c r="AA183" s="51"/>
      <c r="AB183" s="51"/>
      <c r="AC183" s="51"/>
      <c r="AD183" s="51"/>
      <c r="AE183" s="52" t="s">
        <v>100</v>
      </c>
      <c r="AF183" s="53"/>
      <c r="AG183" s="53"/>
      <c r="AH183" s="53"/>
      <c r="AI183" s="53"/>
      <c r="AJ183" s="53"/>
      <c r="AK183" s="53"/>
      <c r="AL183" s="53"/>
      <c r="AM183" s="53"/>
      <c r="AN183" s="54"/>
      <c r="AO183" s="55">
        <v>100</v>
      </c>
      <c r="AP183" s="55"/>
      <c r="AQ183" s="55"/>
      <c r="AR183" s="55"/>
      <c r="AS183" s="55"/>
      <c r="AT183" s="55"/>
      <c r="AU183" s="55"/>
      <c r="AV183" s="55"/>
      <c r="AW183" s="55">
        <v>0</v>
      </c>
      <c r="AX183" s="55"/>
      <c r="AY183" s="55"/>
      <c r="AZ183" s="55"/>
      <c r="BA183" s="55"/>
      <c r="BB183" s="55"/>
      <c r="BC183" s="55"/>
      <c r="BD183" s="55"/>
      <c r="BE183" s="55">
        <v>100</v>
      </c>
      <c r="BF183" s="55"/>
      <c r="BG183" s="55"/>
      <c r="BH183" s="55"/>
      <c r="BI183" s="55"/>
      <c r="BJ183" s="55"/>
      <c r="BK183" s="55"/>
      <c r="BL183" s="55"/>
    </row>
    <row r="184" spans="1:64" ht="27.75" customHeight="1" x14ac:dyDescent="0.2">
      <c r="A184" s="50">
        <v>15</v>
      </c>
      <c r="B184" s="50"/>
      <c r="C184" s="50"/>
      <c r="D184" s="50"/>
      <c r="E184" s="50"/>
      <c r="F184" s="50"/>
      <c r="G184" s="52" t="s">
        <v>183</v>
      </c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4"/>
      <c r="Z184" s="51" t="s">
        <v>117</v>
      </c>
      <c r="AA184" s="51"/>
      <c r="AB184" s="51"/>
      <c r="AC184" s="51"/>
      <c r="AD184" s="51"/>
      <c r="AE184" s="52" t="s">
        <v>100</v>
      </c>
      <c r="AF184" s="53"/>
      <c r="AG184" s="53"/>
      <c r="AH184" s="53"/>
      <c r="AI184" s="53"/>
      <c r="AJ184" s="53"/>
      <c r="AK184" s="53"/>
      <c r="AL184" s="53"/>
      <c r="AM184" s="53"/>
      <c r="AN184" s="54"/>
      <c r="AO184" s="55">
        <v>100</v>
      </c>
      <c r="AP184" s="55"/>
      <c r="AQ184" s="55"/>
      <c r="AR184" s="55"/>
      <c r="AS184" s="55"/>
      <c r="AT184" s="55"/>
      <c r="AU184" s="55"/>
      <c r="AV184" s="55"/>
      <c r="AW184" s="55">
        <v>0</v>
      </c>
      <c r="AX184" s="55"/>
      <c r="AY184" s="55"/>
      <c r="AZ184" s="55"/>
      <c r="BA184" s="55"/>
      <c r="BB184" s="55"/>
      <c r="BC184" s="55"/>
      <c r="BD184" s="55"/>
      <c r="BE184" s="55">
        <v>100</v>
      </c>
      <c r="BF184" s="55"/>
      <c r="BG184" s="55"/>
      <c r="BH184" s="55"/>
      <c r="BI184" s="55"/>
      <c r="BJ184" s="55"/>
      <c r="BK184" s="55"/>
      <c r="BL184" s="55"/>
    </row>
    <row r="185" spans="1:64" ht="30" customHeight="1" x14ac:dyDescent="0.2">
      <c r="A185" s="50">
        <v>16</v>
      </c>
      <c r="B185" s="50"/>
      <c r="C185" s="50"/>
      <c r="D185" s="50"/>
      <c r="E185" s="50"/>
      <c r="F185" s="50"/>
      <c r="G185" s="52" t="s">
        <v>130</v>
      </c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4"/>
      <c r="Z185" s="51" t="s">
        <v>117</v>
      </c>
      <c r="AA185" s="51"/>
      <c r="AB185" s="51"/>
      <c r="AC185" s="51"/>
      <c r="AD185" s="51"/>
      <c r="AE185" s="52" t="s">
        <v>100</v>
      </c>
      <c r="AF185" s="53"/>
      <c r="AG185" s="53"/>
      <c r="AH185" s="53"/>
      <c r="AI185" s="53"/>
      <c r="AJ185" s="53"/>
      <c r="AK185" s="53"/>
      <c r="AL185" s="53"/>
      <c r="AM185" s="53"/>
      <c r="AN185" s="54"/>
      <c r="AO185" s="55">
        <v>100</v>
      </c>
      <c r="AP185" s="55"/>
      <c r="AQ185" s="55"/>
      <c r="AR185" s="55"/>
      <c r="AS185" s="55"/>
      <c r="AT185" s="55"/>
      <c r="AU185" s="55"/>
      <c r="AV185" s="55"/>
      <c r="AW185" s="55">
        <v>0</v>
      </c>
      <c r="AX185" s="55"/>
      <c r="AY185" s="55"/>
      <c r="AZ185" s="55"/>
      <c r="BA185" s="55"/>
      <c r="BB185" s="55"/>
      <c r="BC185" s="55"/>
      <c r="BD185" s="55"/>
      <c r="BE185" s="55">
        <v>100</v>
      </c>
      <c r="BF185" s="55"/>
      <c r="BG185" s="55"/>
      <c r="BH185" s="55"/>
      <c r="BI185" s="55"/>
      <c r="BJ185" s="55"/>
      <c r="BK185" s="55"/>
      <c r="BL185" s="55"/>
    </row>
    <row r="186" spans="1:64" ht="15" customHeight="1" x14ac:dyDescent="0.2">
      <c r="A186" s="50">
        <v>17</v>
      </c>
      <c r="B186" s="50"/>
      <c r="C186" s="50"/>
      <c r="D186" s="50"/>
      <c r="E186" s="50"/>
      <c r="F186" s="50"/>
      <c r="G186" s="52" t="s">
        <v>168</v>
      </c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4"/>
      <c r="Z186" s="51" t="s">
        <v>117</v>
      </c>
      <c r="AA186" s="51"/>
      <c r="AB186" s="51"/>
      <c r="AC186" s="51"/>
      <c r="AD186" s="51"/>
      <c r="AE186" s="52" t="s">
        <v>100</v>
      </c>
      <c r="AF186" s="53"/>
      <c r="AG186" s="53"/>
      <c r="AH186" s="53"/>
      <c r="AI186" s="53"/>
      <c r="AJ186" s="53"/>
      <c r="AK186" s="53"/>
      <c r="AL186" s="53"/>
      <c r="AM186" s="53"/>
      <c r="AN186" s="54"/>
      <c r="AO186" s="55">
        <v>100</v>
      </c>
      <c r="AP186" s="55"/>
      <c r="AQ186" s="55"/>
      <c r="AR186" s="55"/>
      <c r="AS186" s="55"/>
      <c r="AT186" s="55"/>
      <c r="AU186" s="55"/>
      <c r="AV186" s="55"/>
      <c r="AW186" s="55">
        <v>100</v>
      </c>
      <c r="AX186" s="55"/>
      <c r="AY186" s="55"/>
      <c r="AZ186" s="55"/>
      <c r="BA186" s="55"/>
      <c r="BB186" s="55"/>
      <c r="BC186" s="55"/>
      <c r="BD186" s="55"/>
      <c r="BE186" s="55">
        <v>100</v>
      </c>
      <c r="BF186" s="55"/>
      <c r="BG186" s="55"/>
      <c r="BH186" s="55"/>
      <c r="BI186" s="55"/>
      <c r="BJ186" s="55"/>
      <c r="BK186" s="55"/>
      <c r="BL186" s="55"/>
    </row>
    <row r="187" spans="1:64" ht="24.75" customHeight="1" x14ac:dyDescent="0.2">
      <c r="A187" s="50">
        <v>18</v>
      </c>
      <c r="B187" s="50"/>
      <c r="C187" s="50"/>
      <c r="D187" s="50"/>
      <c r="E187" s="50"/>
      <c r="F187" s="50"/>
      <c r="G187" s="52" t="s">
        <v>154</v>
      </c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4"/>
      <c r="Z187" s="51" t="s">
        <v>117</v>
      </c>
      <c r="AA187" s="51"/>
      <c r="AB187" s="51"/>
      <c r="AC187" s="51"/>
      <c r="AD187" s="51"/>
      <c r="AE187" s="52" t="s">
        <v>100</v>
      </c>
      <c r="AF187" s="53"/>
      <c r="AG187" s="53"/>
      <c r="AH187" s="53"/>
      <c r="AI187" s="53"/>
      <c r="AJ187" s="53"/>
      <c r="AK187" s="53"/>
      <c r="AL187" s="53"/>
      <c r="AM187" s="53"/>
      <c r="AN187" s="54"/>
      <c r="AO187" s="55">
        <v>100</v>
      </c>
      <c r="AP187" s="55"/>
      <c r="AQ187" s="55"/>
      <c r="AR187" s="55"/>
      <c r="AS187" s="55"/>
      <c r="AT187" s="55"/>
      <c r="AU187" s="55"/>
      <c r="AV187" s="55"/>
      <c r="AW187" s="55">
        <v>0</v>
      </c>
      <c r="AX187" s="55"/>
      <c r="AY187" s="55"/>
      <c r="AZ187" s="55"/>
      <c r="BA187" s="55"/>
      <c r="BB187" s="55"/>
      <c r="BC187" s="55"/>
      <c r="BD187" s="55"/>
      <c r="BE187" s="55">
        <v>100</v>
      </c>
      <c r="BF187" s="55"/>
      <c r="BG187" s="55"/>
      <c r="BH187" s="55"/>
      <c r="BI187" s="55"/>
      <c r="BJ187" s="55"/>
      <c r="BK187" s="55"/>
      <c r="BL187" s="55"/>
    </row>
    <row r="188" spans="1:64" ht="16.5" customHeight="1" x14ac:dyDescent="0.2">
      <c r="A188" s="50">
        <v>19</v>
      </c>
      <c r="B188" s="50"/>
      <c r="C188" s="50"/>
      <c r="D188" s="50"/>
      <c r="E188" s="50"/>
      <c r="F188" s="50"/>
      <c r="G188" s="52" t="s">
        <v>155</v>
      </c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4"/>
      <c r="Z188" s="51" t="s">
        <v>117</v>
      </c>
      <c r="AA188" s="51"/>
      <c r="AB188" s="51"/>
      <c r="AC188" s="51"/>
      <c r="AD188" s="51"/>
      <c r="AE188" s="52" t="s">
        <v>100</v>
      </c>
      <c r="AF188" s="53"/>
      <c r="AG188" s="53"/>
      <c r="AH188" s="53"/>
      <c r="AI188" s="53"/>
      <c r="AJ188" s="53"/>
      <c r="AK188" s="53"/>
      <c r="AL188" s="53"/>
      <c r="AM188" s="53"/>
      <c r="AN188" s="54"/>
      <c r="AO188" s="55">
        <v>100</v>
      </c>
      <c r="AP188" s="55"/>
      <c r="AQ188" s="55"/>
      <c r="AR188" s="55"/>
      <c r="AS188" s="55"/>
      <c r="AT188" s="55"/>
      <c r="AU188" s="55"/>
      <c r="AV188" s="55"/>
      <c r="AW188" s="55">
        <v>0</v>
      </c>
      <c r="AX188" s="55"/>
      <c r="AY188" s="55"/>
      <c r="AZ188" s="55"/>
      <c r="BA188" s="55"/>
      <c r="BB188" s="55"/>
      <c r="BC188" s="55"/>
      <c r="BD188" s="55"/>
      <c r="BE188" s="55">
        <v>100</v>
      </c>
      <c r="BF188" s="55"/>
      <c r="BG188" s="55"/>
      <c r="BH188" s="55"/>
      <c r="BI188" s="55"/>
      <c r="BJ188" s="55"/>
      <c r="BK188" s="55"/>
      <c r="BL188" s="55"/>
    </row>
    <row r="189" spans="1:64" ht="16.5" customHeight="1" x14ac:dyDescent="0.2">
      <c r="A189" s="50">
        <v>20</v>
      </c>
      <c r="B189" s="50"/>
      <c r="C189" s="50"/>
      <c r="D189" s="50"/>
      <c r="E189" s="50"/>
      <c r="F189" s="50"/>
      <c r="G189" s="52" t="s">
        <v>160</v>
      </c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4"/>
      <c r="Z189" s="51" t="s">
        <v>117</v>
      </c>
      <c r="AA189" s="51"/>
      <c r="AB189" s="51"/>
      <c r="AC189" s="51"/>
      <c r="AD189" s="51"/>
      <c r="AE189" s="52" t="s">
        <v>100</v>
      </c>
      <c r="AF189" s="53"/>
      <c r="AG189" s="53"/>
      <c r="AH189" s="53"/>
      <c r="AI189" s="53"/>
      <c r="AJ189" s="53"/>
      <c r="AK189" s="53"/>
      <c r="AL189" s="53"/>
      <c r="AM189" s="53"/>
      <c r="AN189" s="54"/>
      <c r="AO189" s="55">
        <v>100</v>
      </c>
      <c r="AP189" s="55"/>
      <c r="AQ189" s="55"/>
      <c r="AR189" s="55"/>
      <c r="AS189" s="55"/>
      <c r="AT189" s="55"/>
      <c r="AU189" s="55"/>
      <c r="AV189" s="55"/>
      <c r="AW189" s="55">
        <v>0</v>
      </c>
      <c r="AX189" s="55"/>
      <c r="AY189" s="55"/>
      <c r="AZ189" s="55"/>
      <c r="BA189" s="55"/>
      <c r="BB189" s="55"/>
      <c r="BC189" s="55"/>
      <c r="BD189" s="55"/>
      <c r="BE189" s="55">
        <v>100</v>
      </c>
      <c r="BF189" s="55"/>
      <c r="BG189" s="55"/>
      <c r="BH189" s="55"/>
      <c r="BI189" s="55"/>
      <c r="BJ189" s="55"/>
      <c r="BK189" s="55"/>
      <c r="BL189" s="55"/>
    </row>
    <row r="190" spans="1:64" ht="16.5" customHeight="1" x14ac:dyDescent="0.2">
      <c r="A190" s="50">
        <v>21</v>
      </c>
      <c r="B190" s="50"/>
      <c r="C190" s="50"/>
      <c r="D190" s="50"/>
      <c r="E190" s="50"/>
      <c r="F190" s="50"/>
      <c r="G190" s="52" t="s">
        <v>169</v>
      </c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4"/>
      <c r="Z190" s="51" t="s">
        <v>117</v>
      </c>
      <c r="AA190" s="51"/>
      <c r="AB190" s="51"/>
      <c r="AC190" s="51"/>
      <c r="AD190" s="51"/>
      <c r="AE190" s="52" t="s">
        <v>100</v>
      </c>
      <c r="AF190" s="53"/>
      <c r="AG190" s="53"/>
      <c r="AH190" s="53"/>
      <c r="AI190" s="53"/>
      <c r="AJ190" s="53"/>
      <c r="AK190" s="53"/>
      <c r="AL190" s="53"/>
      <c r="AM190" s="53"/>
      <c r="AN190" s="54"/>
      <c r="AO190" s="55">
        <v>100</v>
      </c>
      <c r="AP190" s="55"/>
      <c r="AQ190" s="55"/>
      <c r="AR190" s="55"/>
      <c r="AS190" s="55"/>
      <c r="AT190" s="55"/>
      <c r="AU190" s="55"/>
      <c r="AV190" s="55"/>
      <c r="AW190" s="55">
        <v>0</v>
      </c>
      <c r="AX190" s="55"/>
      <c r="AY190" s="55"/>
      <c r="AZ190" s="55"/>
      <c r="BA190" s="55"/>
      <c r="BB190" s="55"/>
      <c r="BC190" s="55"/>
      <c r="BD190" s="55"/>
      <c r="BE190" s="55">
        <v>100</v>
      </c>
      <c r="BF190" s="55"/>
      <c r="BG190" s="55"/>
      <c r="BH190" s="55"/>
      <c r="BI190" s="55"/>
      <c r="BJ190" s="55"/>
      <c r="BK190" s="55"/>
      <c r="BL190" s="55"/>
    </row>
    <row r="191" spans="1:64" ht="16.5" customHeight="1" x14ac:dyDescent="0.2">
      <c r="A191" s="50">
        <v>22</v>
      </c>
      <c r="B191" s="50"/>
      <c r="C191" s="50"/>
      <c r="D191" s="50"/>
      <c r="E191" s="50"/>
      <c r="F191" s="50"/>
      <c r="G191" s="52" t="s">
        <v>124</v>
      </c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4"/>
      <c r="Z191" s="51" t="s">
        <v>117</v>
      </c>
      <c r="AA191" s="51"/>
      <c r="AB191" s="51"/>
      <c r="AC191" s="51"/>
      <c r="AD191" s="51"/>
      <c r="AE191" s="52" t="s">
        <v>100</v>
      </c>
      <c r="AF191" s="53"/>
      <c r="AG191" s="53"/>
      <c r="AH191" s="53"/>
      <c r="AI191" s="53"/>
      <c r="AJ191" s="53"/>
      <c r="AK191" s="53"/>
      <c r="AL191" s="53"/>
      <c r="AM191" s="53"/>
      <c r="AN191" s="54"/>
      <c r="AO191" s="55">
        <v>100</v>
      </c>
      <c r="AP191" s="55"/>
      <c r="AQ191" s="55"/>
      <c r="AR191" s="55"/>
      <c r="AS191" s="55"/>
      <c r="AT191" s="55"/>
      <c r="AU191" s="55"/>
      <c r="AV191" s="55"/>
      <c r="AW191" s="55">
        <v>0</v>
      </c>
      <c r="AX191" s="55"/>
      <c r="AY191" s="55"/>
      <c r="AZ191" s="55"/>
      <c r="BA191" s="55"/>
      <c r="BB191" s="55"/>
      <c r="BC191" s="55"/>
      <c r="BD191" s="55"/>
      <c r="BE191" s="55">
        <v>100</v>
      </c>
      <c r="BF191" s="55"/>
      <c r="BG191" s="55"/>
      <c r="BH191" s="55"/>
      <c r="BI191" s="55"/>
      <c r="BJ191" s="55"/>
      <c r="BK191" s="55"/>
      <c r="BL191" s="55"/>
    </row>
    <row r="192" spans="1:64" ht="16.5" customHeight="1" x14ac:dyDescent="0.2">
      <c r="A192" s="50">
        <v>23</v>
      </c>
      <c r="B192" s="50"/>
      <c r="C192" s="50"/>
      <c r="D192" s="50"/>
      <c r="E192" s="50"/>
      <c r="F192" s="50"/>
      <c r="G192" s="52" t="s">
        <v>184</v>
      </c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4"/>
      <c r="Z192" s="51" t="s">
        <v>117</v>
      </c>
      <c r="AA192" s="51"/>
      <c r="AB192" s="51"/>
      <c r="AC192" s="51"/>
      <c r="AD192" s="51"/>
      <c r="AE192" s="52" t="s">
        <v>100</v>
      </c>
      <c r="AF192" s="53"/>
      <c r="AG192" s="53"/>
      <c r="AH192" s="53"/>
      <c r="AI192" s="53"/>
      <c r="AJ192" s="53"/>
      <c r="AK192" s="53"/>
      <c r="AL192" s="53"/>
      <c r="AM192" s="53"/>
      <c r="AN192" s="54"/>
      <c r="AO192" s="55">
        <v>100</v>
      </c>
      <c r="AP192" s="55"/>
      <c r="AQ192" s="55"/>
      <c r="AR192" s="55"/>
      <c r="AS192" s="55"/>
      <c r="AT192" s="55"/>
      <c r="AU192" s="55"/>
      <c r="AV192" s="55"/>
      <c r="AW192" s="55">
        <v>0</v>
      </c>
      <c r="AX192" s="55"/>
      <c r="AY192" s="55"/>
      <c r="AZ192" s="55"/>
      <c r="BA192" s="55"/>
      <c r="BB192" s="55"/>
      <c r="BC192" s="55"/>
      <c r="BD192" s="55"/>
      <c r="BE192" s="55">
        <v>100</v>
      </c>
      <c r="BF192" s="55"/>
      <c r="BG192" s="55"/>
      <c r="BH192" s="55"/>
      <c r="BI192" s="55"/>
      <c r="BJ192" s="55"/>
      <c r="BK192" s="55"/>
      <c r="BL192" s="55"/>
    </row>
    <row r="193" spans="1:64" ht="16.5" customHeight="1" x14ac:dyDescent="0.2">
      <c r="A193" s="50">
        <v>24</v>
      </c>
      <c r="B193" s="50"/>
      <c r="C193" s="50"/>
      <c r="D193" s="50"/>
      <c r="E193" s="50"/>
      <c r="F193" s="50"/>
      <c r="G193" s="52" t="s">
        <v>185</v>
      </c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4"/>
      <c r="Z193" s="51" t="s">
        <v>117</v>
      </c>
      <c r="AA193" s="51"/>
      <c r="AB193" s="51"/>
      <c r="AC193" s="51"/>
      <c r="AD193" s="51"/>
      <c r="AE193" s="52" t="s">
        <v>100</v>
      </c>
      <c r="AF193" s="53"/>
      <c r="AG193" s="53"/>
      <c r="AH193" s="53"/>
      <c r="AI193" s="53"/>
      <c r="AJ193" s="53"/>
      <c r="AK193" s="53"/>
      <c r="AL193" s="53"/>
      <c r="AM193" s="53"/>
      <c r="AN193" s="54"/>
      <c r="AO193" s="55">
        <v>100</v>
      </c>
      <c r="AP193" s="55"/>
      <c r="AQ193" s="55"/>
      <c r="AR193" s="55"/>
      <c r="AS193" s="55"/>
      <c r="AT193" s="55"/>
      <c r="AU193" s="55"/>
      <c r="AV193" s="55"/>
      <c r="AW193" s="55">
        <v>0</v>
      </c>
      <c r="AX193" s="55"/>
      <c r="AY193" s="55"/>
      <c r="AZ193" s="55"/>
      <c r="BA193" s="55"/>
      <c r="BB193" s="55"/>
      <c r="BC193" s="55"/>
      <c r="BD193" s="55"/>
      <c r="BE193" s="55">
        <v>100</v>
      </c>
      <c r="BF193" s="55"/>
      <c r="BG193" s="55"/>
      <c r="BH193" s="55"/>
      <c r="BI193" s="55"/>
      <c r="BJ193" s="55"/>
      <c r="BK193" s="55"/>
      <c r="BL193" s="55"/>
    </row>
    <row r="194" spans="1:64" ht="26.25" customHeight="1" x14ac:dyDescent="0.2">
      <c r="A194" s="50">
        <v>25</v>
      </c>
      <c r="B194" s="50"/>
      <c r="C194" s="50"/>
      <c r="D194" s="50"/>
      <c r="E194" s="50"/>
      <c r="F194" s="50"/>
      <c r="G194" s="52" t="s">
        <v>197</v>
      </c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4"/>
      <c r="Z194" s="51" t="s">
        <v>117</v>
      </c>
      <c r="AA194" s="51"/>
      <c r="AB194" s="51"/>
      <c r="AC194" s="51"/>
      <c r="AD194" s="51"/>
      <c r="AE194" s="52" t="s">
        <v>100</v>
      </c>
      <c r="AF194" s="53"/>
      <c r="AG194" s="53"/>
      <c r="AH194" s="53"/>
      <c r="AI194" s="53"/>
      <c r="AJ194" s="53"/>
      <c r="AK194" s="53"/>
      <c r="AL194" s="53"/>
      <c r="AM194" s="53"/>
      <c r="AN194" s="54"/>
      <c r="AO194" s="55">
        <v>100</v>
      </c>
      <c r="AP194" s="55"/>
      <c r="AQ194" s="55"/>
      <c r="AR194" s="55"/>
      <c r="AS194" s="55"/>
      <c r="AT194" s="55"/>
      <c r="AU194" s="55"/>
      <c r="AV194" s="55"/>
      <c r="AW194" s="55">
        <v>0</v>
      </c>
      <c r="AX194" s="55"/>
      <c r="AY194" s="55"/>
      <c r="AZ194" s="55"/>
      <c r="BA194" s="55"/>
      <c r="BB194" s="55"/>
      <c r="BC194" s="55"/>
      <c r="BD194" s="55"/>
      <c r="BE194" s="55">
        <v>100</v>
      </c>
      <c r="BF194" s="55"/>
      <c r="BG194" s="55"/>
      <c r="BH194" s="55"/>
      <c r="BI194" s="55"/>
      <c r="BJ194" s="55"/>
      <c r="BK194" s="55"/>
      <c r="BL194" s="55"/>
    </row>
    <row r="195" spans="1:64" ht="28.5" customHeight="1" x14ac:dyDescent="0.2">
      <c r="A195" s="50">
        <v>26</v>
      </c>
      <c r="B195" s="50"/>
      <c r="C195" s="50"/>
      <c r="D195" s="50"/>
      <c r="E195" s="50"/>
      <c r="F195" s="50"/>
      <c r="G195" s="52" t="s">
        <v>221</v>
      </c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4"/>
      <c r="Z195" s="51" t="s">
        <v>117</v>
      </c>
      <c r="AA195" s="51"/>
      <c r="AB195" s="51"/>
      <c r="AC195" s="51"/>
      <c r="AD195" s="51"/>
      <c r="AE195" s="52" t="s">
        <v>100</v>
      </c>
      <c r="AF195" s="53"/>
      <c r="AG195" s="53"/>
      <c r="AH195" s="53"/>
      <c r="AI195" s="53"/>
      <c r="AJ195" s="53"/>
      <c r="AK195" s="53"/>
      <c r="AL195" s="53"/>
      <c r="AM195" s="53"/>
      <c r="AN195" s="54"/>
      <c r="AO195" s="55">
        <v>100</v>
      </c>
      <c r="AP195" s="55"/>
      <c r="AQ195" s="55"/>
      <c r="AR195" s="55"/>
      <c r="AS195" s="55"/>
      <c r="AT195" s="55"/>
      <c r="AU195" s="55"/>
      <c r="AV195" s="55"/>
      <c r="AW195" s="55">
        <v>0</v>
      </c>
      <c r="AX195" s="55"/>
      <c r="AY195" s="55"/>
      <c r="AZ195" s="55"/>
      <c r="BA195" s="55"/>
      <c r="BB195" s="55"/>
      <c r="BC195" s="55"/>
      <c r="BD195" s="55"/>
      <c r="BE195" s="55">
        <v>100</v>
      </c>
      <c r="BF195" s="55"/>
      <c r="BG195" s="55"/>
      <c r="BH195" s="55"/>
      <c r="BI195" s="55"/>
      <c r="BJ195" s="55"/>
      <c r="BK195" s="55"/>
      <c r="BL195" s="55"/>
    </row>
    <row r="196" spans="1:64" ht="27.75" customHeight="1" x14ac:dyDescent="0.2">
      <c r="A196" s="50">
        <v>27</v>
      </c>
      <c r="B196" s="50"/>
      <c r="C196" s="50"/>
      <c r="D196" s="50"/>
      <c r="E196" s="50"/>
      <c r="F196" s="50"/>
      <c r="G196" s="52" t="s">
        <v>198</v>
      </c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4"/>
      <c r="Z196" s="51" t="s">
        <v>117</v>
      </c>
      <c r="AA196" s="51"/>
      <c r="AB196" s="51"/>
      <c r="AC196" s="51"/>
      <c r="AD196" s="51"/>
      <c r="AE196" s="52" t="s">
        <v>100</v>
      </c>
      <c r="AF196" s="53"/>
      <c r="AG196" s="53"/>
      <c r="AH196" s="53"/>
      <c r="AI196" s="53"/>
      <c r="AJ196" s="53"/>
      <c r="AK196" s="53"/>
      <c r="AL196" s="53"/>
      <c r="AM196" s="53"/>
      <c r="AN196" s="54"/>
      <c r="AO196" s="55">
        <v>100</v>
      </c>
      <c r="AP196" s="55"/>
      <c r="AQ196" s="55"/>
      <c r="AR196" s="55"/>
      <c r="AS196" s="55"/>
      <c r="AT196" s="55"/>
      <c r="AU196" s="55"/>
      <c r="AV196" s="55"/>
      <c r="AW196" s="55">
        <v>0</v>
      </c>
      <c r="AX196" s="55"/>
      <c r="AY196" s="55"/>
      <c r="AZ196" s="55"/>
      <c r="BA196" s="55"/>
      <c r="BB196" s="55"/>
      <c r="BC196" s="55"/>
      <c r="BD196" s="55"/>
      <c r="BE196" s="55">
        <v>100</v>
      </c>
      <c r="BF196" s="55"/>
      <c r="BG196" s="55"/>
      <c r="BH196" s="55"/>
      <c r="BI196" s="55"/>
      <c r="BJ196" s="55"/>
      <c r="BK196" s="55"/>
      <c r="BL196" s="55"/>
    </row>
    <row r="197" spans="1:64" ht="27" customHeight="1" x14ac:dyDescent="0.2">
      <c r="A197" s="50">
        <v>28</v>
      </c>
      <c r="B197" s="50"/>
      <c r="C197" s="50"/>
      <c r="D197" s="50"/>
      <c r="E197" s="50"/>
      <c r="F197" s="50"/>
      <c r="G197" s="52" t="s">
        <v>215</v>
      </c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4"/>
      <c r="Z197" s="51" t="s">
        <v>117</v>
      </c>
      <c r="AA197" s="51"/>
      <c r="AB197" s="51"/>
      <c r="AC197" s="51"/>
      <c r="AD197" s="51"/>
      <c r="AE197" s="52" t="s">
        <v>100</v>
      </c>
      <c r="AF197" s="53"/>
      <c r="AG197" s="53"/>
      <c r="AH197" s="53"/>
      <c r="AI197" s="53"/>
      <c r="AJ197" s="53"/>
      <c r="AK197" s="53"/>
      <c r="AL197" s="53"/>
      <c r="AM197" s="53"/>
      <c r="AN197" s="54"/>
      <c r="AO197" s="55">
        <v>100</v>
      </c>
      <c r="AP197" s="55"/>
      <c r="AQ197" s="55"/>
      <c r="AR197" s="55"/>
      <c r="AS197" s="55"/>
      <c r="AT197" s="55"/>
      <c r="AU197" s="55"/>
      <c r="AV197" s="55"/>
      <c r="AW197" s="55">
        <v>0</v>
      </c>
      <c r="AX197" s="55"/>
      <c r="AY197" s="55"/>
      <c r="AZ197" s="55"/>
      <c r="BA197" s="55"/>
      <c r="BB197" s="55"/>
      <c r="BC197" s="55"/>
      <c r="BD197" s="55"/>
      <c r="BE197" s="55">
        <v>100</v>
      </c>
      <c r="BF197" s="55"/>
      <c r="BG197" s="55"/>
      <c r="BH197" s="55"/>
      <c r="BI197" s="55"/>
      <c r="BJ197" s="55"/>
      <c r="BK197" s="55"/>
      <c r="BL197" s="55"/>
    </row>
    <row r="198" spans="1:64" ht="18.75" customHeight="1" x14ac:dyDescent="0.2">
      <c r="A198" s="50">
        <v>29</v>
      </c>
      <c r="B198" s="50"/>
      <c r="C198" s="50"/>
      <c r="D198" s="50"/>
      <c r="E198" s="50"/>
      <c r="F198" s="50"/>
      <c r="G198" s="52" t="s">
        <v>208</v>
      </c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4"/>
      <c r="Z198" s="51" t="s">
        <v>117</v>
      </c>
      <c r="AA198" s="51"/>
      <c r="AB198" s="51"/>
      <c r="AC198" s="51"/>
      <c r="AD198" s="51"/>
      <c r="AE198" s="52" t="s">
        <v>100</v>
      </c>
      <c r="AF198" s="53"/>
      <c r="AG198" s="53"/>
      <c r="AH198" s="53"/>
      <c r="AI198" s="53"/>
      <c r="AJ198" s="53"/>
      <c r="AK198" s="53"/>
      <c r="AL198" s="53"/>
      <c r="AM198" s="53"/>
      <c r="AN198" s="54"/>
      <c r="AO198" s="55">
        <v>100</v>
      </c>
      <c r="AP198" s="55"/>
      <c r="AQ198" s="55"/>
      <c r="AR198" s="55"/>
      <c r="AS198" s="55"/>
      <c r="AT198" s="55"/>
      <c r="AU198" s="55"/>
      <c r="AV198" s="55"/>
      <c r="AW198" s="55">
        <v>0</v>
      </c>
      <c r="AX198" s="55"/>
      <c r="AY198" s="55"/>
      <c r="AZ198" s="55"/>
      <c r="BA198" s="55"/>
      <c r="BB198" s="55"/>
      <c r="BC198" s="55"/>
      <c r="BD198" s="55"/>
      <c r="BE198" s="55">
        <v>100</v>
      </c>
      <c r="BF198" s="55"/>
      <c r="BG198" s="55"/>
      <c r="BH198" s="55"/>
      <c r="BI198" s="55"/>
      <c r="BJ198" s="55"/>
      <c r="BK198" s="55"/>
      <c r="BL198" s="55"/>
    </row>
    <row r="199" spans="1:64" ht="15.75" customHeight="1" x14ac:dyDescent="0.2">
      <c r="A199" s="50">
        <v>30</v>
      </c>
      <c r="B199" s="50"/>
      <c r="C199" s="50"/>
      <c r="D199" s="50"/>
      <c r="E199" s="50"/>
      <c r="F199" s="50"/>
      <c r="G199" s="52" t="s">
        <v>209</v>
      </c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4"/>
      <c r="Z199" s="51" t="s">
        <v>117</v>
      </c>
      <c r="AA199" s="51"/>
      <c r="AB199" s="51"/>
      <c r="AC199" s="51"/>
      <c r="AD199" s="51"/>
      <c r="AE199" s="52" t="s">
        <v>100</v>
      </c>
      <c r="AF199" s="53"/>
      <c r="AG199" s="53"/>
      <c r="AH199" s="53"/>
      <c r="AI199" s="53"/>
      <c r="AJ199" s="53"/>
      <c r="AK199" s="53"/>
      <c r="AL199" s="53"/>
      <c r="AM199" s="53"/>
      <c r="AN199" s="54"/>
      <c r="AO199" s="55">
        <v>100</v>
      </c>
      <c r="AP199" s="55"/>
      <c r="AQ199" s="55"/>
      <c r="AR199" s="55"/>
      <c r="AS199" s="55"/>
      <c r="AT199" s="55"/>
      <c r="AU199" s="55"/>
      <c r="AV199" s="55"/>
      <c r="AW199" s="55">
        <v>0</v>
      </c>
      <c r="AX199" s="55"/>
      <c r="AY199" s="55"/>
      <c r="AZ199" s="55"/>
      <c r="BA199" s="55"/>
      <c r="BB199" s="55"/>
      <c r="BC199" s="55"/>
      <c r="BD199" s="55"/>
      <c r="BE199" s="55">
        <v>100</v>
      </c>
      <c r="BF199" s="55"/>
      <c r="BG199" s="55"/>
      <c r="BH199" s="55"/>
      <c r="BI199" s="55"/>
      <c r="BJ199" s="55"/>
      <c r="BK199" s="55"/>
      <c r="BL199" s="55"/>
    </row>
    <row r="200" spans="1:64" ht="29.25" customHeight="1" x14ac:dyDescent="0.2">
      <c r="A200" s="50">
        <v>31</v>
      </c>
      <c r="B200" s="50"/>
      <c r="C200" s="50"/>
      <c r="D200" s="50"/>
      <c r="E200" s="50"/>
      <c r="F200" s="50"/>
      <c r="G200" s="52" t="s">
        <v>210</v>
      </c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4"/>
      <c r="Z200" s="51" t="s">
        <v>117</v>
      </c>
      <c r="AA200" s="51"/>
      <c r="AB200" s="51"/>
      <c r="AC200" s="51"/>
      <c r="AD200" s="51"/>
      <c r="AE200" s="52" t="s">
        <v>100</v>
      </c>
      <c r="AF200" s="53"/>
      <c r="AG200" s="53"/>
      <c r="AH200" s="53"/>
      <c r="AI200" s="53"/>
      <c r="AJ200" s="53"/>
      <c r="AK200" s="53"/>
      <c r="AL200" s="53"/>
      <c r="AM200" s="53"/>
      <c r="AN200" s="54"/>
      <c r="AO200" s="55">
        <v>0</v>
      </c>
      <c r="AP200" s="55"/>
      <c r="AQ200" s="55"/>
      <c r="AR200" s="55"/>
      <c r="AS200" s="55"/>
      <c r="AT200" s="55"/>
      <c r="AU200" s="55"/>
      <c r="AV200" s="55"/>
      <c r="AW200" s="55">
        <v>100</v>
      </c>
      <c r="AX200" s="55"/>
      <c r="AY200" s="55"/>
      <c r="AZ200" s="55"/>
      <c r="BA200" s="55"/>
      <c r="BB200" s="55"/>
      <c r="BC200" s="55"/>
      <c r="BD200" s="55"/>
      <c r="BE200" s="55">
        <v>100</v>
      </c>
      <c r="BF200" s="55"/>
      <c r="BG200" s="55"/>
      <c r="BH200" s="55"/>
      <c r="BI200" s="55"/>
      <c r="BJ200" s="55"/>
      <c r="BK200" s="55"/>
      <c r="BL200" s="55"/>
    </row>
    <row r="201" spans="1:64" ht="10.5" customHeight="1" x14ac:dyDescent="0.2"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</row>
    <row r="202" spans="1:64" hidden="1" x14ac:dyDescent="0.2"/>
    <row r="203" spans="1:64" s="33" customFormat="1" ht="24" customHeight="1" x14ac:dyDescent="0.3">
      <c r="A203" s="144" t="s">
        <v>226</v>
      </c>
      <c r="B203" s="144"/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  <c r="Y203" s="144"/>
      <c r="Z203" s="144"/>
      <c r="AA203" s="144"/>
      <c r="AB203" s="144"/>
      <c r="AC203" s="144"/>
      <c r="AD203" s="144"/>
      <c r="AE203" s="144"/>
      <c r="AF203" s="144"/>
      <c r="AG203" s="144"/>
      <c r="AH203" s="144"/>
      <c r="AI203" s="144"/>
      <c r="AJ203" s="144"/>
      <c r="AK203" s="144"/>
      <c r="AL203" s="144"/>
      <c r="AM203" s="144"/>
      <c r="AN203" s="34"/>
      <c r="AO203" s="35"/>
      <c r="AP203" s="36"/>
      <c r="AQ203" s="36"/>
      <c r="AR203" s="36"/>
      <c r="AS203" s="36"/>
      <c r="AT203" s="36"/>
      <c r="AU203" s="36"/>
      <c r="AV203" s="36"/>
      <c r="AW203" s="36"/>
      <c r="AX203" s="35"/>
      <c r="AY203" s="145" t="s">
        <v>227</v>
      </c>
      <c r="AZ203" s="145"/>
      <c r="BA203" s="145"/>
      <c r="BB203" s="145"/>
      <c r="BC203" s="145"/>
      <c r="BD203" s="145"/>
      <c r="BE203" s="145"/>
      <c r="BF203" s="145"/>
      <c r="BG203" s="145"/>
      <c r="BH203" s="145"/>
      <c r="BI203" s="145"/>
      <c r="BJ203" s="145"/>
      <c r="BK203" s="145"/>
      <c r="BL203" s="145"/>
    </row>
    <row r="204" spans="1:64" s="33" customFormat="1" ht="18.75" x14ac:dyDescent="0.3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143"/>
      <c r="X204" s="143"/>
      <c r="Y204" s="143"/>
      <c r="Z204" s="143"/>
      <c r="AA204" s="143"/>
      <c r="AB204" s="143"/>
      <c r="AC204" s="143"/>
      <c r="AD204" s="143"/>
      <c r="AE204" s="143"/>
      <c r="AF204" s="143"/>
      <c r="AG204" s="143"/>
      <c r="AH204" s="143"/>
      <c r="AI204" s="143"/>
      <c r="AJ204" s="143"/>
      <c r="AK204" s="143"/>
      <c r="AL204" s="143"/>
      <c r="AM204" s="143"/>
      <c r="AN204" s="38"/>
      <c r="AO204" s="39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</row>
    <row r="205" spans="1:64" s="33" customFormat="1" ht="21.75" customHeight="1" x14ac:dyDescent="0.3">
      <c r="A205" s="145" t="s">
        <v>230</v>
      </c>
      <c r="B205" s="145"/>
      <c r="C205" s="145"/>
      <c r="D205" s="145"/>
      <c r="E205" s="145"/>
      <c r="F205" s="145"/>
      <c r="G205" s="145"/>
      <c r="H205" s="145"/>
      <c r="I205" s="145"/>
      <c r="J205" s="145"/>
      <c r="K205" s="145"/>
      <c r="L205" s="145"/>
      <c r="M205" s="145"/>
      <c r="N205" s="145"/>
      <c r="O205" s="145"/>
      <c r="P205" s="145"/>
      <c r="Q205" s="145"/>
      <c r="R205" s="145"/>
      <c r="S205" s="145"/>
      <c r="T205" s="145"/>
      <c r="U205" s="145"/>
      <c r="V205" s="145"/>
      <c r="W205" s="145"/>
      <c r="X205" s="145"/>
      <c r="Y205" s="145"/>
      <c r="Z205" s="145"/>
      <c r="AA205" s="145"/>
      <c r="AB205" s="145"/>
      <c r="AC205" s="145"/>
      <c r="AD205" s="145"/>
      <c r="AE205" s="145"/>
      <c r="AF205" s="145"/>
      <c r="AG205" s="145"/>
      <c r="AH205" s="145"/>
      <c r="AI205" s="145"/>
      <c r="AJ205" s="145"/>
      <c r="AK205" s="145"/>
      <c r="AL205" s="145"/>
      <c r="AM205" s="40"/>
      <c r="AN205" s="41"/>
      <c r="AO205" s="35"/>
      <c r="AP205" s="36"/>
      <c r="AQ205" s="36"/>
      <c r="AR205" s="36"/>
      <c r="AS205" s="36"/>
      <c r="AT205" s="36"/>
      <c r="AU205" s="36"/>
      <c r="AV205" s="36"/>
      <c r="AW205" s="36"/>
      <c r="AX205" s="35"/>
      <c r="AY205" s="145" t="s">
        <v>222</v>
      </c>
      <c r="AZ205" s="145"/>
      <c r="BA205" s="145"/>
      <c r="BB205" s="145"/>
      <c r="BC205" s="145"/>
      <c r="BD205" s="145"/>
      <c r="BE205" s="145"/>
      <c r="BF205" s="145"/>
      <c r="BG205" s="145"/>
      <c r="BH205" s="145"/>
      <c r="BI205" s="145"/>
      <c r="BJ205" s="145"/>
      <c r="BK205" s="145"/>
      <c r="BL205" s="145"/>
    </row>
    <row r="206" spans="1:64" s="33" customFormat="1" ht="13.15" customHeight="1" x14ac:dyDescent="0.3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146"/>
      <c r="X206" s="146"/>
      <c r="Y206" s="146"/>
      <c r="Z206" s="146"/>
      <c r="AA206" s="146"/>
      <c r="AB206" s="146"/>
      <c r="AC206" s="146"/>
      <c r="AD206" s="146"/>
      <c r="AE206" s="146"/>
      <c r="AF206" s="146"/>
      <c r="AG206" s="146"/>
      <c r="AH206" s="146"/>
      <c r="AI206" s="146"/>
      <c r="AJ206" s="146"/>
      <c r="AK206" s="146"/>
      <c r="AL206" s="146"/>
      <c r="AM206" s="146"/>
      <c r="AN206" s="42"/>
      <c r="AO206" s="39"/>
      <c r="AP206" s="39"/>
      <c r="AQ206" s="39"/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</row>
    <row r="207" spans="1:64" s="33" customFormat="1" ht="25.5" customHeight="1" x14ac:dyDescent="0.35">
      <c r="A207" s="147" t="s">
        <v>228</v>
      </c>
      <c r="B207" s="147"/>
      <c r="C207" s="147"/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  <c r="N207" s="147"/>
      <c r="O207" s="147"/>
      <c r="P207" s="147"/>
      <c r="Q207" s="147"/>
      <c r="R207" s="147"/>
      <c r="S207" s="147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/>
      <c r="AF207" s="147"/>
      <c r="AG207" s="147"/>
      <c r="AH207" s="147"/>
      <c r="AI207" s="147"/>
      <c r="AJ207" s="147"/>
      <c r="AK207" s="147"/>
      <c r="AL207" s="147"/>
      <c r="AM207" s="147"/>
      <c r="AN207" s="147"/>
      <c r="AO207" s="43"/>
      <c r="AP207" s="44"/>
      <c r="AQ207" s="44"/>
      <c r="AR207" s="44"/>
      <c r="AS207" s="44"/>
      <c r="AT207" s="44"/>
      <c r="AU207" s="44"/>
      <c r="AV207" s="44"/>
      <c r="AW207" s="44"/>
      <c r="AX207" s="43"/>
      <c r="AY207" s="45" t="s">
        <v>229</v>
      </c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</row>
    <row r="208" spans="1:64" s="33" customFormat="1" ht="3.75" customHeight="1" x14ac:dyDescent="0.3">
      <c r="A208" s="46"/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</row>
    <row r="209" spans="1:59" s="33" customFormat="1" ht="17.25" customHeight="1" x14ac:dyDescent="0.25">
      <c r="A209" s="150"/>
      <c r="B209" s="150"/>
      <c r="C209" s="150"/>
      <c r="D209" s="150"/>
      <c r="E209" s="150"/>
      <c r="F209" s="150"/>
      <c r="G209" s="150"/>
      <c r="H209" s="150"/>
      <c r="I209" s="151"/>
      <c r="J209" s="151"/>
      <c r="K209" s="151"/>
      <c r="L209" s="151"/>
      <c r="M209" s="151"/>
      <c r="N209" s="151"/>
      <c r="O209" s="151"/>
      <c r="P209" s="151"/>
      <c r="Q209" s="151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  <c r="AC209" s="153"/>
      <c r="AD209" s="153"/>
      <c r="AE209" s="153"/>
      <c r="AF209" s="153"/>
      <c r="AG209" s="153"/>
      <c r="AH209" s="153"/>
      <c r="AI209" s="153"/>
      <c r="AJ209" s="153"/>
      <c r="AK209" s="153"/>
      <c r="AL209" s="153"/>
      <c r="AM209" s="153"/>
      <c r="AN209" s="22"/>
      <c r="AO209" s="140"/>
      <c r="AP209" s="141"/>
      <c r="AQ209" s="141"/>
      <c r="AR209" s="141"/>
      <c r="AS209" s="141"/>
      <c r="AT209" s="141"/>
      <c r="AU209" s="141"/>
      <c r="AV209" s="141"/>
      <c r="AW209" s="141"/>
      <c r="AX209" s="141"/>
      <c r="AY209" s="141"/>
      <c r="AZ209" s="141"/>
      <c r="BA209" s="141"/>
      <c r="BB209" s="141"/>
      <c r="BC209" s="141"/>
      <c r="BD209" s="141"/>
      <c r="BE209" s="141"/>
      <c r="BF209" s="141"/>
      <c r="BG209" s="141"/>
    </row>
    <row r="210" spans="1:59" s="33" customFormat="1" ht="14.25" customHeight="1" x14ac:dyDescent="0.25">
      <c r="A210" s="154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  <c r="AC210" s="153"/>
      <c r="AD210" s="153"/>
      <c r="AE210" s="153"/>
      <c r="AF210" s="153"/>
      <c r="AG210" s="153"/>
      <c r="AH210" s="153"/>
      <c r="AI210" s="153"/>
      <c r="AJ210" s="153"/>
      <c r="AK210" s="153"/>
      <c r="AL210" s="153"/>
      <c r="AM210" s="153"/>
      <c r="AO210" s="142"/>
      <c r="AP210" s="142"/>
      <c r="AQ210" s="142"/>
      <c r="AR210" s="142"/>
      <c r="AS210" s="142"/>
      <c r="AT210" s="142"/>
      <c r="AU210" s="142"/>
      <c r="AV210" s="142"/>
      <c r="AW210" s="142"/>
      <c r="AX210" s="142"/>
      <c r="AY210" s="142"/>
      <c r="AZ210" s="142"/>
      <c r="BA210" s="142"/>
      <c r="BB210" s="142"/>
      <c r="BC210" s="142"/>
      <c r="BD210" s="142"/>
      <c r="BE210" s="142"/>
      <c r="BF210" s="142"/>
      <c r="BG210" s="142"/>
    </row>
    <row r="211" spans="1:59" s="33" customFormat="1" ht="12" customHeight="1" x14ac:dyDescent="0.25">
      <c r="A211" s="155"/>
      <c r="B211" s="155"/>
      <c r="C211" s="155"/>
      <c r="D211" s="155"/>
      <c r="E211" s="155"/>
      <c r="F211" s="155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  <c r="AH211" s="157"/>
      <c r="AI211" s="157"/>
      <c r="AJ211" s="157"/>
      <c r="AK211" s="157"/>
      <c r="AL211" s="157"/>
      <c r="AM211" s="157"/>
    </row>
    <row r="212" spans="1:59" s="33" customFormat="1" ht="15.75" x14ac:dyDescent="0.25">
      <c r="A212" s="155"/>
      <c r="B212" s="158"/>
      <c r="C212" s="158"/>
      <c r="D212" s="158"/>
      <c r="E212" s="158"/>
      <c r="F212" s="158"/>
      <c r="G212" s="158"/>
      <c r="H212" s="158"/>
      <c r="I212" s="159"/>
      <c r="J212" s="159"/>
      <c r="K212" s="159"/>
      <c r="L212" s="159"/>
      <c r="M212" s="159"/>
      <c r="N212" s="159"/>
      <c r="O212" s="159"/>
      <c r="P212" s="159"/>
      <c r="Q212" s="159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  <c r="AC212" s="156"/>
      <c r="AD212" s="156"/>
      <c r="AE212" s="156"/>
      <c r="AF212" s="156"/>
      <c r="AG212" s="156"/>
      <c r="AH212" s="156"/>
      <c r="AI212" s="156"/>
      <c r="AJ212" s="156"/>
      <c r="AK212" s="156"/>
      <c r="AL212" s="156"/>
      <c r="AM212" s="156"/>
    </row>
    <row r="213" spans="1:59" s="33" customFormat="1" x14ac:dyDescent="0.2"/>
  </sheetData>
  <mergeCells count="1094">
    <mergeCell ref="G193:Y193"/>
    <mergeCell ref="Z193:AD193"/>
    <mergeCell ref="AE193:AN193"/>
    <mergeCell ref="AO193:AV193"/>
    <mergeCell ref="AW193:BD193"/>
    <mergeCell ref="BE193:BL193"/>
    <mergeCell ref="AE190:AN190"/>
    <mergeCell ref="AO190:AV190"/>
    <mergeCell ref="AW190:BD190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68:F168"/>
    <mergeCell ref="G168:Y168"/>
    <mergeCell ref="Z168:AD168"/>
    <mergeCell ref="AE168:AN168"/>
    <mergeCell ref="AO168:AV168"/>
    <mergeCell ref="AW168:BD168"/>
    <mergeCell ref="BE168:BL168"/>
    <mergeCell ref="A159:F159"/>
    <mergeCell ref="G159:Y159"/>
    <mergeCell ref="Z159:AD159"/>
    <mergeCell ref="AE159:AN159"/>
    <mergeCell ref="AO159:AV159"/>
    <mergeCell ref="AW159:BD159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G164:Y164"/>
    <mergeCell ref="Z164:AD164"/>
    <mergeCell ref="AE164:AN164"/>
    <mergeCell ref="AO164:AV164"/>
    <mergeCell ref="AW164:BD164"/>
    <mergeCell ref="BE164:BL164"/>
    <mergeCell ref="A165:F165"/>
    <mergeCell ref="G165:Y165"/>
    <mergeCell ref="Z165:AD165"/>
    <mergeCell ref="AE165:AN165"/>
    <mergeCell ref="AO165:AV165"/>
    <mergeCell ref="AE131:AN131"/>
    <mergeCell ref="AO131:AV131"/>
    <mergeCell ref="AW131:BD131"/>
    <mergeCell ref="BE131:BL131"/>
    <mergeCell ref="A158:F158"/>
    <mergeCell ref="G158:Y158"/>
    <mergeCell ref="Z158:AD158"/>
    <mergeCell ref="AE158:AN158"/>
    <mergeCell ref="AO158:AV158"/>
    <mergeCell ref="AW158:BD158"/>
    <mergeCell ref="BE158:BL158"/>
    <mergeCell ref="A104:F104"/>
    <mergeCell ref="G104:Y104"/>
    <mergeCell ref="Z104:AD104"/>
    <mergeCell ref="AE104:AN104"/>
    <mergeCell ref="AO104:AV104"/>
    <mergeCell ref="AW104:BD104"/>
    <mergeCell ref="BE104:BL104"/>
    <mergeCell ref="A129:F129"/>
    <mergeCell ref="G129:Y129"/>
    <mergeCell ref="Z129:AD129"/>
    <mergeCell ref="AE129:AN129"/>
    <mergeCell ref="AO129:AV129"/>
    <mergeCell ref="AW129:BD129"/>
    <mergeCell ref="BE129:BL129"/>
    <mergeCell ref="A135:F135"/>
    <mergeCell ref="G135:Y135"/>
    <mergeCell ref="Z135:AD135"/>
    <mergeCell ref="AE135:AN135"/>
    <mergeCell ref="AO135:AV135"/>
    <mergeCell ref="AW135:BD135"/>
    <mergeCell ref="BE135:BL135"/>
    <mergeCell ref="A98:F98"/>
    <mergeCell ref="G98:Y98"/>
    <mergeCell ref="Z98:AD98"/>
    <mergeCell ref="AE98:AN98"/>
    <mergeCell ref="AO98:AV98"/>
    <mergeCell ref="AW98:BD9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128:F128"/>
    <mergeCell ref="G128:Y128"/>
    <mergeCell ref="Z128:AD128"/>
    <mergeCell ref="AE128:AN128"/>
    <mergeCell ref="AO128:AV128"/>
    <mergeCell ref="AW128:BD128"/>
    <mergeCell ref="BE128:BL128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30:F130"/>
    <mergeCell ref="G130:Y130"/>
    <mergeCell ref="Z130:AD130"/>
    <mergeCell ref="AE130:AN130"/>
    <mergeCell ref="AO130:AV130"/>
    <mergeCell ref="AW130:BD130"/>
    <mergeCell ref="BE130:BL130"/>
    <mergeCell ref="A131:F131"/>
    <mergeCell ref="G131:Y131"/>
    <mergeCell ref="Z131:AD131"/>
    <mergeCell ref="AE96:AN96"/>
    <mergeCell ref="AO96:AV96"/>
    <mergeCell ref="AW96:BD96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212:H212"/>
    <mergeCell ref="AO209:BG209"/>
    <mergeCell ref="AO210:BG210"/>
    <mergeCell ref="W204:AM204"/>
    <mergeCell ref="BE200:BL200"/>
    <mergeCell ref="A200:F200"/>
    <mergeCell ref="G200:Y200"/>
    <mergeCell ref="Z200:AD200"/>
    <mergeCell ref="AE200:AN200"/>
    <mergeCell ref="AO200:AV200"/>
    <mergeCell ref="AW200:BD200"/>
    <mergeCell ref="A203:AM203"/>
    <mergeCell ref="AY203:BL203"/>
    <mergeCell ref="A205:AL205"/>
    <mergeCell ref="AY205:BL205"/>
    <mergeCell ref="W206:AM206"/>
    <mergeCell ref="A207:AN207"/>
    <mergeCell ref="A209:H209"/>
    <mergeCell ref="A211:F211"/>
    <mergeCell ref="W211:AM211"/>
    <mergeCell ref="BE188:BL188"/>
    <mergeCell ref="A194:F194"/>
    <mergeCell ref="G194:Y194"/>
    <mergeCell ref="Z194:AD194"/>
    <mergeCell ref="AE194:AN194"/>
    <mergeCell ref="AO194:AV194"/>
    <mergeCell ref="AW194:BD194"/>
    <mergeCell ref="BE194:BL194"/>
    <mergeCell ref="A188:F188"/>
    <mergeCell ref="G188:Y188"/>
    <mergeCell ref="Z188:AD188"/>
    <mergeCell ref="AE188:AN188"/>
    <mergeCell ref="AO188:AV188"/>
    <mergeCell ref="AW188:BD188"/>
    <mergeCell ref="A189:F189"/>
    <mergeCell ref="G189:Y189"/>
    <mergeCell ref="Z189:AD189"/>
    <mergeCell ref="AE189:AN189"/>
    <mergeCell ref="AO189:AV189"/>
    <mergeCell ref="AW189:BD189"/>
    <mergeCell ref="BE189:BL189"/>
    <mergeCell ref="A190:F190"/>
    <mergeCell ref="G190:Y190"/>
    <mergeCell ref="Z190:AD190"/>
    <mergeCell ref="A192:F192"/>
    <mergeCell ref="G192:Y192"/>
    <mergeCell ref="Z192:AD192"/>
    <mergeCell ref="AE192:AN192"/>
    <mergeCell ref="AO192:AV192"/>
    <mergeCell ref="AW192:BD192"/>
    <mergeCell ref="BE192:BL192"/>
    <mergeCell ref="A193:F193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AW169:BD169"/>
    <mergeCell ref="BE169:BL169"/>
    <mergeCell ref="BE170:BL170"/>
    <mergeCell ref="AE169:AN169"/>
    <mergeCell ref="AO169:AV169"/>
    <mergeCell ref="BE157:BL157"/>
    <mergeCell ref="A167:F167"/>
    <mergeCell ref="G167:Y167"/>
    <mergeCell ref="Z167:AD167"/>
    <mergeCell ref="AE167:AN167"/>
    <mergeCell ref="AO167:AV167"/>
    <mergeCell ref="AW167:BD167"/>
    <mergeCell ref="BE167:BL167"/>
    <mergeCell ref="A157:F157"/>
    <mergeCell ref="G157:Y157"/>
    <mergeCell ref="Z157:AD157"/>
    <mergeCell ref="AE157:AN157"/>
    <mergeCell ref="AO157:AV157"/>
    <mergeCell ref="AW157:BD157"/>
    <mergeCell ref="A162:F162"/>
    <mergeCell ref="G162:Y162"/>
    <mergeCell ref="Z162:AD162"/>
    <mergeCell ref="AE162:AN162"/>
    <mergeCell ref="AO162:AV162"/>
    <mergeCell ref="AW162:BD162"/>
    <mergeCell ref="BE162:BL162"/>
    <mergeCell ref="A163:F163"/>
    <mergeCell ref="G163:Y163"/>
    <mergeCell ref="Z163:AD163"/>
    <mergeCell ref="A161:F161"/>
    <mergeCell ref="G161:Y161"/>
    <mergeCell ref="Z161:AD161"/>
    <mergeCell ref="AE161:AN161"/>
    <mergeCell ref="AO161:AV161"/>
    <mergeCell ref="AW161:BD161"/>
    <mergeCell ref="BE161:BL161"/>
    <mergeCell ref="A164:F164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6:BL136"/>
    <mergeCell ref="A136:F136"/>
    <mergeCell ref="G136:Y136"/>
    <mergeCell ref="Z136:AD136"/>
    <mergeCell ref="AE136:AN136"/>
    <mergeCell ref="AO136:AV136"/>
    <mergeCell ref="AW136:BD13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A126:F126"/>
    <mergeCell ref="G126:Y126"/>
    <mergeCell ref="Z126:AD126"/>
    <mergeCell ref="AE126:AN126"/>
    <mergeCell ref="AO126:AV126"/>
    <mergeCell ref="AW126:BD126"/>
    <mergeCell ref="BE126:BL126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A105:F105"/>
    <mergeCell ref="G105:Y105"/>
    <mergeCell ref="Z105:AD105"/>
    <mergeCell ref="AE105:AN105"/>
    <mergeCell ref="AO105:AV105"/>
    <mergeCell ref="AW105:BD105"/>
    <mergeCell ref="BE105:BL105"/>
    <mergeCell ref="BE93:BL93"/>
    <mergeCell ref="A103:F103"/>
    <mergeCell ref="G103:Y103"/>
    <mergeCell ref="Z103:AD103"/>
    <mergeCell ref="AE103:AN103"/>
    <mergeCell ref="AO103:AV103"/>
    <mergeCell ref="AW103:BD103"/>
    <mergeCell ref="BE103:BL103"/>
    <mergeCell ref="A93:F93"/>
    <mergeCell ref="G93:Y93"/>
    <mergeCell ref="Z93:AD93"/>
    <mergeCell ref="AE93:AN93"/>
    <mergeCell ref="AO93:AV93"/>
    <mergeCell ref="AW93:BD93"/>
    <mergeCell ref="A95:F95"/>
    <mergeCell ref="G95:Y95"/>
    <mergeCell ref="Z95:AD95"/>
    <mergeCell ref="AE95:AN95"/>
    <mergeCell ref="AO95:AV95"/>
    <mergeCell ref="AW95:BD95"/>
    <mergeCell ref="BE95:BL95"/>
    <mergeCell ref="A96:F96"/>
    <mergeCell ref="G96:Y96"/>
    <mergeCell ref="Z96:AD96"/>
    <mergeCell ref="A100:F100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69:BL69"/>
    <mergeCell ref="A70:F70"/>
    <mergeCell ref="G70:Y70"/>
    <mergeCell ref="Z70:AD70"/>
    <mergeCell ref="AE70:AN70"/>
    <mergeCell ref="AO70:AV70"/>
    <mergeCell ref="AW70:BD70"/>
    <mergeCell ref="BE70:BL70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0:BL60"/>
    <mergeCell ref="A61:AY61"/>
    <mergeCell ref="A62:C63"/>
    <mergeCell ref="D62:AA63"/>
    <mergeCell ref="AB62:AI63"/>
    <mergeCell ref="AJ62:AQ63"/>
    <mergeCell ref="AR62:AY63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BD20:BL20"/>
    <mergeCell ref="A21:H21"/>
    <mergeCell ref="I21:S21"/>
    <mergeCell ref="T21:W21"/>
    <mergeCell ref="N11:AS11"/>
    <mergeCell ref="AU11:BB11"/>
    <mergeCell ref="BE17:BL17"/>
    <mergeCell ref="B18:L18"/>
    <mergeCell ref="N18:Y18"/>
    <mergeCell ref="AA18:AI18"/>
    <mergeCell ref="AK18:BC18"/>
    <mergeCell ref="BE18:BL18"/>
    <mergeCell ref="B15:L15"/>
    <mergeCell ref="N15:AS15"/>
    <mergeCell ref="AU15:BB15"/>
    <mergeCell ref="B17:L17"/>
    <mergeCell ref="N17:Y17"/>
    <mergeCell ref="AA17:AI17"/>
    <mergeCell ref="AK17:BC17"/>
    <mergeCell ref="AO1:BL1"/>
    <mergeCell ref="AO2:BL2"/>
    <mergeCell ref="AO3:BL3"/>
    <mergeCell ref="AO4:BL4"/>
    <mergeCell ref="AO5:BF5"/>
    <mergeCell ref="A94:F94"/>
    <mergeCell ref="G94:Y94"/>
    <mergeCell ref="Z94:AD94"/>
    <mergeCell ref="AE94:AN94"/>
    <mergeCell ref="AO94:AV94"/>
    <mergeCell ref="AW94:BD94"/>
    <mergeCell ref="BE94:BL94"/>
    <mergeCell ref="B12:L12"/>
    <mergeCell ref="N12:AS12"/>
    <mergeCell ref="AU12:BB12"/>
    <mergeCell ref="B14:L14"/>
    <mergeCell ref="N14:AS14"/>
    <mergeCell ref="AU14:BB14"/>
    <mergeCell ref="A8:BL8"/>
    <mergeCell ref="A9:BL9"/>
    <mergeCell ref="B11:L11"/>
    <mergeCell ref="A23:BL23"/>
    <mergeCell ref="A24:BL24"/>
    <mergeCell ref="A26:BL26"/>
    <mergeCell ref="A27:F27"/>
    <mergeCell ref="G27:BL27"/>
    <mergeCell ref="A28:F28"/>
    <mergeCell ref="G28:BL28"/>
    <mergeCell ref="A20:T20"/>
    <mergeCell ref="U20:AD20"/>
    <mergeCell ref="AE20:AR20"/>
    <mergeCell ref="AS20:BC20"/>
    <mergeCell ref="A127:F127"/>
    <mergeCell ref="G127:Y127"/>
    <mergeCell ref="Z127:AD127"/>
    <mergeCell ref="AE127:AN127"/>
    <mergeCell ref="AO127:AV127"/>
    <mergeCell ref="AW127:BD127"/>
    <mergeCell ref="BE127:BL127"/>
    <mergeCell ref="A199:F199"/>
    <mergeCell ref="G199:Y199"/>
    <mergeCell ref="Z199:AD199"/>
    <mergeCell ref="AE199:AN199"/>
    <mergeCell ref="AO199:AV199"/>
    <mergeCell ref="AW199:BD199"/>
    <mergeCell ref="BE199:BL199"/>
    <mergeCell ref="AE163:AN163"/>
    <mergeCell ref="AO163:AV163"/>
    <mergeCell ref="AW163:BD163"/>
    <mergeCell ref="BE163:BL163"/>
    <mergeCell ref="A195:F195"/>
    <mergeCell ref="G195:Y195"/>
    <mergeCell ref="Z195:AD195"/>
    <mergeCell ref="AE195:AN195"/>
    <mergeCell ref="AO195:AV195"/>
    <mergeCell ref="AW195:BD195"/>
    <mergeCell ref="BE195:BL195"/>
    <mergeCell ref="A169:F169"/>
    <mergeCell ref="G169:Y169"/>
    <mergeCell ref="Z169:AD169"/>
    <mergeCell ref="A132:F132"/>
    <mergeCell ref="G132:Y132"/>
    <mergeCell ref="Z132:AD132"/>
    <mergeCell ref="AE132:AN132"/>
    <mergeCell ref="G100:Y100"/>
    <mergeCell ref="Z100:AD100"/>
    <mergeCell ref="AE100:AN100"/>
    <mergeCell ref="AO100:AV100"/>
    <mergeCell ref="AW100:BD100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O132:AV132"/>
    <mergeCell ref="AW132:BD132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98:F198"/>
    <mergeCell ref="G198:Y198"/>
    <mergeCell ref="Z198:AD198"/>
    <mergeCell ref="AE198:AN198"/>
    <mergeCell ref="AO198:AV198"/>
    <mergeCell ref="AW198:BD198"/>
    <mergeCell ref="BE198:BL198"/>
    <mergeCell ref="AW165:BD165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96:F196"/>
    <mergeCell ref="G196:Y196"/>
    <mergeCell ref="Z196:AD196"/>
    <mergeCell ref="AE196:AN196"/>
    <mergeCell ref="AO196:AV196"/>
    <mergeCell ref="AW196:BD196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71:F171"/>
    <mergeCell ref="G171:Y171"/>
  </mergeCells>
  <conditionalFormatting sqref="G73:L73 G121 G153 G185">
    <cfRule type="cellIs" dxfId="264" priority="292" stopIfTrue="1" operator="equal">
      <formula>$G72</formula>
    </cfRule>
  </conditionalFormatting>
  <conditionalFormatting sqref="D47">
    <cfRule type="cellIs" dxfId="263" priority="293" stopIfTrue="1" operator="equal">
      <formula>$D46</formula>
    </cfRule>
  </conditionalFormatting>
  <conditionalFormatting sqref="A73:F73">
    <cfRule type="cellIs" dxfId="262" priority="294" stopIfTrue="1" operator="equal">
      <formula>0</formula>
    </cfRule>
  </conditionalFormatting>
  <conditionalFormatting sqref="D48">
    <cfRule type="cellIs" dxfId="261" priority="291" stopIfTrue="1" operator="equal">
      <formula>$D47</formula>
    </cfRule>
  </conditionalFormatting>
  <conditionalFormatting sqref="D49">
    <cfRule type="cellIs" dxfId="260" priority="290" stopIfTrue="1" operator="equal">
      <formula>$D48</formula>
    </cfRule>
  </conditionalFormatting>
  <conditionalFormatting sqref="D50">
    <cfRule type="cellIs" dxfId="259" priority="289" stopIfTrue="1" operator="equal">
      <formula>$D49</formula>
    </cfRule>
  </conditionalFormatting>
  <conditionalFormatting sqref="D51">
    <cfRule type="cellIs" dxfId="258" priority="288" stopIfTrue="1" operator="equal">
      <formula>$D50</formula>
    </cfRule>
  </conditionalFormatting>
  <conditionalFormatting sqref="D52">
    <cfRule type="cellIs" dxfId="257" priority="287" stopIfTrue="1" operator="equal">
      <formula>$D51</formula>
    </cfRule>
  </conditionalFormatting>
  <conditionalFormatting sqref="D53">
    <cfRule type="cellIs" dxfId="256" priority="286" stopIfTrue="1" operator="equal">
      <formula>$D52</formula>
    </cfRule>
  </conditionalFormatting>
  <conditionalFormatting sqref="D58">
    <cfRule type="cellIs" dxfId="255" priority="285" stopIfTrue="1" operator="equal">
      <formula>$D57</formula>
    </cfRule>
  </conditionalFormatting>
  <conditionalFormatting sqref="G74">
    <cfRule type="cellIs" dxfId="254" priority="283" stopIfTrue="1" operator="equal">
      <formula>$G73</formula>
    </cfRule>
  </conditionalFormatting>
  <conditionalFormatting sqref="A74:F74">
    <cfRule type="cellIs" dxfId="253" priority="284" stopIfTrue="1" operator="equal">
      <formula>0</formula>
    </cfRule>
  </conditionalFormatting>
  <conditionalFormatting sqref="G75">
    <cfRule type="cellIs" dxfId="252" priority="281" stopIfTrue="1" operator="equal">
      <formula>$G74</formula>
    </cfRule>
  </conditionalFormatting>
  <conditionalFormatting sqref="A75:F75">
    <cfRule type="cellIs" dxfId="251" priority="282" stopIfTrue="1" operator="equal">
      <formula>0</formula>
    </cfRule>
  </conditionalFormatting>
  <conditionalFormatting sqref="G76">
    <cfRule type="cellIs" dxfId="250" priority="279" stopIfTrue="1" operator="equal">
      <formula>$G75</formula>
    </cfRule>
  </conditionalFormatting>
  <conditionalFormatting sqref="A76:F76">
    <cfRule type="cellIs" dxfId="249" priority="280" stopIfTrue="1" operator="equal">
      <formula>0</formula>
    </cfRule>
  </conditionalFormatting>
  <conditionalFormatting sqref="G77">
    <cfRule type="cellIs" dxfId="248" priority="277" stopIfTrue="1" operator="equal">
      <formula>$G76</formula>
    </cfRule>
  </conditionalFormatting>
  <conditionalFormatting sqref="A77:F77">
    <cfRule type="cellIs" dxfId="247" priority="278" stopIfTrue="1" operator="equal">
      <formula>0</formula>
    </cfRule>
  </conditionalFormatting>
  <conditionalFormatting sqref="G78">
    <cfRule type="cellIs" dxfId="246" priority="275" stopIfTrue="1" operator="equal">
      <formula>$G77</formula>
    </cfRule>
  </conditionalFormatting>
  <conditionalFormatting sqref="A78:F78">
    <cfRule type="cellIs" dxfId="245" priority="276" stopIfTrue="1" operator="equal">
      <formula>0</formula>
    </cfRule>
  </conditionalFormatting>
  <conditionalFormatting sqref="G79">
    <cfRule type="cellIs" dxfId="244" priority="273" stopIfTrue="1" operator="equal">
      <formula>$G78</formula>
    </cfRule>
  </conditionalFormatting>
  <conditionalFormatting sqref="A79:F79">
    <cfRule type="cellIs" dxfId="243" priority="274" stopIfTrue="1" operator="equal">
      <formula>0</formula>
    </cfRule>
  </conditionalFormatting>
  <conditionalFormatting sqref="G80">
    <cfRule type="cellIs" dxfId="242" priority="271" stopIfTrue="1" operator="equal">
      <formula>$G79</formula>
    </cfRule>
  </conditionalFormatting>
  <conditionalFormatting sqref="A80:F80">
    <cfRule type="cellIs" dxfId="241" priority="272" stopIfTrue="1" operator="equal">
      <formula>0</formula>
    </cfRule>
  </conditionalFormatting>
  <conditionalFormatting sqref="G81">
    <cfRule type="cellIs" dxfId="240" priority="269" stopIfTrue="1" operator="equal">
      <formula>$G80</formula>
    </cfRule>
  </conditionalFormatting>
  <conditionalFormatting sqref="A81:F81">
    <cfRule type="cellIs" dxfId="239" priority="270" stopIfTrue="1" operator="equal">
      <formula>0</formula>
    </cfRule>
  </conditionalFormatting>
  <conditionalFormatting sqref="G82">
    <cfRule type="cellIs" dxfId="238" priority="267" stopIfTrue="1" operator="equal">
      <formula>$G81</formula>
    </cfRule>
  </conditionalFormatting>
  <conditionalFormatting sqref="A82:F82">
    <cfRule type="cellIs" dxfId="237" priority="268" stopIfTrue="1" operator="equal">
      <formula>0</formula>
    </cfRule>
  </conditionalFormatting>
  <conditionalFormatting sqref="G83">
    <cfRule type="cellIs" dxfId="236" priority="265" stopIfTrue="1" operator="equal">
      <formula>$G82</formula>
    </cfRule>
  </conditionalFormatting>
  <conditionalFormatting sqref="A83:F83">
    <cfRule type="cellIs" dxfId="235" priority="266" stopIfTrue="1" operator="equal">
      <formula>0</formula>
    </cfRule>
  </conditionalFormatting>
  <conditionalFormatting sqref="G84">
    <cfRule type="cellIs" dxfId="234" priority="263" stopIfTrue="1" operator="equal">
      <formula>$G83</formula>
    </cfRule>
  </conditionalFormatting>
  <conditionalFormatting sqref="A84:F84">
    <cfRule type="cellIs" dxfId="233" priority="264" stopIfTrue="1" operator="equal">
      <formula>0</formula>
    </cfRule>
  </conditionalFormatting>
  <conditionalFormatting sqref="G85">
    <cfRule type="cellIs" dxfId="232" priority="261" stopIfTrue="1" operator="equal">
      <formula>$G84</formula>
    </cfRule>
  </conditionalFormatting>
  <conditionalFormatting sqref="A85:F85">
    <cfRule type="cellIs" dxfId="231" priority="262" stopIfTrue="1" operator="equal">
      <formula>0</formula>
    </cfRule>
  </conditionalFormatting>
  <conditionalFormatting sqref="G86">
    <cfRule type="cellIs" dxfId="230" priority="259" stopIfTrue="1" operator="equal">
      <formula>$G85</formula>
    </cfRule>
  </conditionalFormatting>
  <conditionalFormatting sqref="A86:F86">
    <cfRule type="cellIs" dxfId="229" priority="260" stopIfTrue="1" operator="equal">
      <formula>0</formula>
    </cfRule>
  </conditionalFormatting>
  <conditionalFormatting sqref="G87">
    <cfRule type="cellIs" dxfId="228" priority="257" stopIfTrue="1" operator="equal">
      <formula>$G86</formula>
    </cfRule>
  </conditionalFormatting>
  <conditionalFormatting sqref="A87:F87">
    <cfRule type="cellIs" dxfId="227" priority="258" stopIfTrue="1" operator="equal">
      <formula>0</formula>
    </cfRule>
  </conditionalFormatting>
  <conditionalFormatting sqref="G88">
    <cfRule type="cellIs" dxfId="226" priority="255" stopIfTrue="1" operator="equal">
      <formula>$G87</formula>
    </cfRule>
  </conditionalFormatting>
  <conditionalFormatting sqref="A88:F88">
    <cfRule type="cellIs" dxfId="225" priority="256" stopIfTrue="1" operator="equal">
      <formula>0</formula>
    </cfRule>
  </conditionalFormatting>
  <conditionalFormatting sqref="G89">
    <cfRule type="cellIs" dxfId="224" priority="253" stopIfTrue="1" operator="equal">
      <formula>$G88</formula>
    </cfRule>
  </conditionalFormatting>
  <conditionalFormatting sqref="A89:F89">
    <cfRule type="cellIs" dxfId="223" priority="254" stopIfTrue="1" operator="equal">
      <formula>0</formula>
    </cfRule>
  </conditionalFormatting>
  <conditionalFormatting sqref="A109:F109">
    <cfRule type="cellIs" dxfId="222" priority="242" stopIfTrue="1" operator="equal">
      <formula>0</formula>
    </cfRule>
  </conditionalFormatting>
  <conditionalFormatting sqref="G105">
    <cfRule type="cellIs" dxfId="221" priority="249" stopIfTrue="1" operator="equal">
      <formula>#REF!</formula>
    </cfRule>
  </conditionalFormatting>
  <conditionalFormatting sqref="A105:F105">
    <cfRule type="cellIs" dxfId="220" priority="250" stopIfTrue="1" operator="equal">
      <formula>0</formula>
    </cfRule>
  </conditionalFormatting>
  <conditionalFormatting sqref="G106">
    <cfRule type="cellIs" dxfId="219" priority="247" stopIfTrue="1" operator="equal">
      <formula>$G105</formula>
    </cfRule>
  </conditionalFormatting>
  <conditionalFormatting sqref="A106:F106">
    <cfRule type="cellIs" dxfId="218" priority="248" stopIfTrue="1" operator="equal">
      <formula>0</formula>
    </cfRule>
  </conditionalFormatting>
  <conditionalFormatting sqref="G107">
    <cfRule type="cellIs" dxfId="217" priority="245" stopIfTrue="1" operator="equal">
      <formula>$G106</formula>
    </cfRule>
  </conditionalFormatting>
  <conditionalFormatting sqref="A107:F107">
    <cfRule type="cellIs" dxfId="216" priority="246" stopIfTrue="1" operator="equal">
      <formula>0</formula>
    </cfRule>
  </conditionalFormatting>
  <conditionalFormatting sqref="G108">
    <cfRule type="cellIs" dxfId="215" priority="243" stopIfTrue="1" operator="equal">
      <formula>$G107</formula>
    </cfRule>
  </conditionalFormatting>
  <conditionalFormatting sqref="A108:F108">
    <cfRule type="cellIs" dxfId="214" priority="244" stopIfTrue="1" operator="equal">
      <formula>0</formula>
    </cfRule>
  </conditionalFormatting>
  <conditionalFormatting sqref="G109">
    <cfRule type="cellIs" dxfId="213" priority="241" stopIfTrue="1" operator="equal">
      <formula>$G108</formula>
    </cfRule>
  </conditionalFormatting>
  <conditionalFormatting sqref="G110">
    <cfRule type="cellIs" dxfId="212" priority="239" stopIfTrue="1" operator="equal">
      <formula>$G109</formula>
    </cfRule>
  </conditionalFormatting>
  <conditionalFormatting sqref="A110:F110">
    <cfRule type="cellIs" dxfId="211" priority="240" stopIfTrue="1" operator="equal">
      <formula>0</formula>
    </cfRule>
  </conditionalFormatting>
  <conditionalFormatting sqref="G111">
    <cfRule type="cellIs" dxfId="210" priority="237" stopIfTrue="1" operator="equal">
      <formula>$G110</formula>
    </cfRule>
  </conditionalFormatting>
  <conditionalFormatting sqref="A111:F111">
    <cfRule type="cellIs" dxfId="209" priority="238" stopIfTrue="1" operator="equal">
      <formula>0</formula>
    </cfRule>
  </conditionalFormatting>
  <conditionalFormatting sqref="G112">
    <cfRule type="cellIs" dxfId="208" priority="235" stopIfTrue="1" operator="equal">
      <formula>$G111</formula>
    </cfRule>
  </conditionalFormatting>
  <conditionalFormatting sqref="A112:F112">
    <cfRule type="cellIs" dxfId="207" priority="236" stopIfTrue="1" operator="equal">
      <formula>0</formula>
    </cfRule>
  </conditionalFormatting>
  <conditionalFormatting sqref="G113">
    <cfRule type="cellIs" dxfId="206" priority="233" stopIfTrue="1" operator="equal">
      <formula>$G112</formula>
    </cfRule>
  </conditionalFormatting>
  <conditionalFormatting sqref="A113:F113">
    <cfRule type="cellIs" dxfId="205" priority="234" stopIfTrue="1" operator="equal">
      <formula>0</formula>
    </cfRule>
  </conditionalFormatting>
  <conditionalFormatting sqref="G114">
    <cfRule type="cellIs" dxfId="204" priority="231" stopIfTrue="1" operator="equal">
      <formula>$G113</formula>
    </cfRule>
  </conditionalFormatting>
  <conditionalFormatting sqref="A114:F114">
    <cfRule type="cellIs" dxfId="203" priority="232" stopIfTrue="1" operator="equal">
      <formula>0</formula>
    </cfRule>
  </conditionalFormatting>
  <conditionalFormatting sqref="G115">
    <cfRule type="cellIs" dxfId="202" priority="229" stopIfTrue="1" operator="equal">
      <formula>$G114</formula>
    </cfRule>
  </conditionalFormatting>
  <conditionalFormatting sqref="A115:F115">
    <cfRule type="cellIs" dxfId="201" priority="230" stopIfTrue="1" operator="equal">
      <formula>0</formula>
    </cfRule>
  </conditionalFormatting>
  <conditionalFormatting sqref="G116">
    <cfRule type="cellIs" dxfId="200" priority="227" stopIfTrue="1" operator="equal">
      <formula>$G115</formula>
    </cfRule>
  </conditionalFormatting>
  <conditionalFormatting sqref="A116:F116">
    <cfRule type="cellIs" dxfId="199" priority="228" stopIfTrue="1" operator="equal">
      <formula>0</formula>
    </cfRule>
  </conditionalFormatting>
  <conditionalFormatting sqref="G117">
    <cfRule type="cellIs" dxfId="198" priority="225" stopIfTrue="1" operator="equal">
      <formula>$G116</formula>
    </cfRule>
  </conditionalFormatting>
  <conditionalFormatting sqref="A117:F117">
    <cfRule type="cellIs" dxfId="197" priority="226" stopIfTrue="1" operator="equal">
      <formula>0</formula>
    </cfRule>
  </conditionalFormatting>
  <conditionalFormatting sqref="G118">
    <cfRule type="cellIs" dxfId="196" priority="223" stopIfTrue="1" operator="equal">
      <formula>$G117</formula>
    </cfRule>
  </conditionalFormatting>
  <conditionalFormatting sqref="A118:F118">
    <cfRule type="cellIs" dxfId="195" priority="224" stopIfTrue="1" operator="equal">
      <formula>0</formula>
    </cfRule>
  </conditionalFormatting>
  <conditionalFormatting sqref="G119">
    <cfRule type="cellIs" dxfId="194" priority="221" stopIfTrue="1" operator="equal">
      <formula>$G118</formula>
    </cfRule>
  </conditionalFormatting>
  <conditionalFormatting sqref="A119:F119">
    <cfRule type="cellIs" dxfId="193" priority="222" stopIfTrue="1" operator="equal">
      <formula>0</formula>
    </cfRule>
  </conditionalFormatting>
  <conditionalFormatting sqref="G120">
    <cfRule type="cellIs" dxfId="192" priority="219" stopIfTrue="1" operator="equal">
      <formula>$G119</formula>
    </cfRule>
  </conditionalFormatting>
  <conditionalFormatting sqref="A120:F120">
    <cfRule type="cellIs" dxfId="191" priority="220" stopIfTrue="1" operator="equal">
      <formula>0</formula>
    </cfRule>
  </conditionalFormatting>
  <conditionalFormatting sqref="A121:F121">
    <cfRule type="cellIs" dxfId="190" priority="218" stopIfTrue="1" operator="equal">
      <formula>0</formula>
    </cfRule>
  </conditionalFormatting>
  <conditionalFormatting sqref="A139:F139">
    <cfRule type="cellIs" dxfId="189" priority="212" stopIfTrue="1" operator="equal">
      <formula>0</formula>
    </cfRule>
  </conditionalFormatting>
  <conditionalFormatting sqref="G137">
    <cfRule type="cellIs" dxfId="188" priority="215" stopIfTrue="1" operator="equal">
      <formula>#REF!</formula>
    </cfRule>
  </conditionalFormatting>
  <conditionalFormatting sqref="A137:F137">
    <cfRule type="cellIs" dxfId="187" priority="216" stopIfTrue="1" operator="equal">
      <formula>0</formula>
    </cfRule>
  </conditionalFormatting>
  <conditionalFormatting sqref="G138">
    <cfRule type="cellIs" dxfId="186" priority="213" stopIfTrue="1" operator="equal">
      <formula>$G137</formula>
    </cfRule>
  </conditionalFormatting>
  <conditionalFormatting sqref="A138:F138">
    <cfRule type="cellIs" dxfId="185" priority="214" stopIfTrue="1" operator="equal">
      <formula>0</formula>
    </cfRule>
  </conditionalFormatting>
  <conditionalFormatting sqref="G139">
    <cfRule type="cellIs" dxfId="184" priority="211" stopIfTrue="1" operator="equal">
      <formula>$G138</formula>
    </cfRule>
  </conditionalFormatting>
  <conditionalFormatting sqref="G140">
    <cfRule type="cellIs" dxfId="183" priority="209" stopIfTrue="1" operator="equal">
      <formula>$G139</formula>
    </cfRule>
  </conditionalFormatting>
  <conditionalFormatting sqref="A140:F140">
    <cfRule type="cellIs" dxfId="182" priority="210" stopIfTrue="1" operator="equal">
      <formula>0</formula>
    </cfRule>
  </conditionalFormatting>
  <conditionalFormatting sqref="G141">
    <cfRule type="cellIs" dxfId="181" priority="207" stopIfTrue="1" operator="equal">
      <formula>$G140</formula>
    </cfRule>
  </conditionalFormatting>
  <conditionalFormatting sqref="A141:F141">
    <cfRule type="cellIs" dxfId="180" priority="208" stopIfTrue="1" operator="equal">
      <formula>0</formula>
    </cfRule>
  </conditionalFormatting>
  <conditionalFormatting sqref="G142">
    <cfRule type="cellIs" dxfId="179" priority="205" stopIfTrue="1" operator="equal">
      <formula>$G141</formula>
    </cfRule>
  </conditionalFormatting>
  <conditionalFormatting sqref="A142:F142">
    <cfRule type="cellIs" dxfId="178" priority="206" stopIfTrue="1" operator="equal">
      <formula>0</formula>
    </cfRule>
  </conditionalFormatting>
  <conditionalFormatting sqref="G143">
    <cfRule type="cellIs" dxfId="177" priority="203" stopIfTrue="1" operator="equal">
      <formula>$G142</formula>
    </cfRule>
  </conditionalFormatting>
  <conditionalFormatting sqref="A143:F143">
    <cfRule type="cellIs" dxfId="176" priority="204" stopIfTrue="1" operator="equal">
      <formula>0</formula>
    </cfRule>
  </conditionalFormatting>
  <conditionalFormatting sqref="G144">
    <cfRule type="cellIs" dxfId="175" priority="201" stopIfTrue="1" operator="equal">
      <formula>$G143</formula>
    </cfRule>
  </conditionalFormatting>
  <conditionalFormatting sqref="A144:F144">
    <cfRule type="cellIs" dxfId="174" priority="202" stopIfTrue="1" operator="equal">
      <formula>0</formula>
    </cfRule>
  </conditionalFormatting>
  <conditionalFormatting sqref="G145">
    <cfRule type="cellIs" dxfId="173" priority="199" stopIfTrue="1" operator="equal">
      <formula>$G144</formula>
    </cfRule>
  </conditionalFormatting>
  <conditionalFormatting sqref="A145:F145">
    <cfRule type="cellIs" dxfId="172" priority="200" stopIfTrue="1" operator="equal">
      <formula>0</formula>
    </cfRule>
  </conditionalFormatting>
  <conditionalFormatting sqref="G146">
    <cfRule type="cellIs" dxfId="171" priority="197" stopIfTrue="1" operator="equal">
      <formula>$G145</formula>
    </cfRule>
  </conditionalFormatting>
  <conditionalFormatting sqref="A146:F146">
    <cfRule type="cellIs" dxfId="170" priority="198" stopIfTrue="1" operator="equal">
      <formula>0</formula>
    </cfRule>
  </conditionalFormatting>
  <conditionalFormatting sqref="G147">
    <cfRule type="cellIs" dxfId="169" priority="195" stopIfTrue="1" operator="equal">
      <formula>$G146</formula>
    </cfRule>
  </conditionalFormatting>
  <conditionalFormatting sqref="A147:F147">
    <cfRule type="cellIs" dxfId="168" priority="196" stopIfTrue="1" operator="equal">
      <formula>0</formula>
    </cfRule>
  </conditionalFormatting>
  <conditionalFormatting sqref="G148">
    <cfRule type="cellIs" dxfId="167" priority="193" stopIfTrue="1" operator="equal">
      <formula>$G147</formula>
    </cfRule>
  </conditionalFormatting>
  <conditionalFormatting sqref="A148:F148">
    <cfRule type="cellIs" dxfId="166" priority="194" stopIfTrue="1" operator="equal">
      <formula>0</formula>
    </cfRule>
  </conditionalFormatting>
  <conditionalFormatting sqref="G149">
    <cfRule type="cellIs" dxfId="165" priority="191" stopIfTrue="1" operator="equal">
      <formula>$G148</formula>
    </cfRule>
  </conditionalFormatting>
  <conditionalFormatting sqref="A149:F149">
    <cfRule type="cellIs" dxfId="164" priority="192" stopIfTrue="1" operator="equal">
      <formula>0</formula>
    </cfRule>
  </conditionalFormatting>
  <conditionalFormatting sqref="G150">
    <cfRule type="cellIs" dxfId="163" priority="189" stopIfTrue="1" operator="equal">
      <formula>$G149</formula>
    </cfRule>
  </conditionalFormatting>
  <conditionalFormatting sqref="A150:F150">
    <cfRule type="cellIs" dxfId="162" priority="190" stopIfTrue="1" operator="equal">
      <formula>0</formula>
    </cfRule>
  </conditionalFormatting>
  <conditionalFormatting sqref="G151">
    <cfRule type="cellIs" dxfId="161" priority="187" stopIfTrue="1" operator="equal">
      <formula>$G150</formula>
    </cfRule>
  </conditionalFormatting>
  <conditionalFormatting sqref="A151:F151">
    <cfRule type="cellIs" dxfId="160" priority="188" stopIfTrue="1" operator="equal">
      <formula>0</formula>
    </cfRule>
  </conditionalFormatting>
  <conditionalFormatting sqref="G152">
    <cfRule type="cellIs" dxfId="159" priority="185" stopIfTrue="1" operator="equal">
      <formula>$G151</formula>
    </cfRule>
  </conditionalFormatting>
  <conditionalFormatting sqref="A152:F152">
    <cfRule type="cellIs" dxfId="158" priority="186" stopIfTrue="1" operator="equal">
      <formula>0</formula>
    </cfRule>
  </conditionalFormatting>
  <conditionalFormatting sqref="A153:F153">
    <cfRule type="cellIs" dxfId="157" priority="184" stopIfTrue="1" operator="equal">
      <formula>0</formula>
    </cfRule>
  </conditionalFormatting>
  <conditionalFormatting sqref="A171:F171">
    <cfRule type="cellIs" dxfId="156" priority="178" stopIfTrue="1" operator="equal">
      <formula>0</formula>
    </cfRule>
  </conditionalFormatting>
  <conditionalFormatting sqref="G169">
    <cfRule type="cellIs" dxfId="155" priority="181" stopIfTrue="1" operator="equal">
      <formula>#REF!</formula>
    </cfRule>
  </conditionalFormatting>
  <conditionalFormatting sqref="A169:F169">
    <cfRule type="cellIs" dxfId="154" priority="182" stopIfTrue="1" operator="equal">
      <formula>0</formula>
    </cfRule>
  </conditionalFormatting>
  <conditionalFormatting sqref="G170">
    <cfRule type="cellIs" dxfId="153" priority="179" stopIfTrue="1" operator="equal">
      <formula>$G169</formula>
    </cfRule>
  </conditionalFormatting>
  <conditionalFormatting sqref="A170:F170">
    <cfRule type="cellIs" dxfId="152" priority="180" stopIfTrue="1" operator="equal">
      <formula>0</formula>
    </cfRule>
  </conditionalFormatting>
  <conditionalFormatting sqref="G171">
    <cfRule type="cellIs" dxfId="151" priority="177" stopIfTrue="1" operator="equal">
      <formula>$G170</formula>
    </cfRule>
  </conditionalFormatting>
  <conditionalFormatting sqref="G172">
    <cfRule type="cellIs" dxfId="150" priority="175" stopIfTrue="1" operator="equal">
      <formula>$G171</formula>
    </cfRule>
  </conditionalFormatting>
  <conditionalFormatting sqref="A172:F172">
    <cfRule type="cellIs" dxfId="149" priority="176" stopIfTrue="1" operator="equal">
      <formula>0</formula>
    </cfRule>
  </conditionalFormatting>
  <conditionalFormatting sqref="G173">
    <cfRule type="cellIs" dxfId="148" priority="173" stopIfTrue="1" operator="equal">
      <formula>$G172</formula>
    </cfRule>
  </conditionalFormatting>
  <conditionalFormatting sqref="A173:F173">
    <cfRule type="cellIs" dxfId="147" priority="174" stopIfTrue="1" operator="equal">
      <formula>0</formula>
    </cfRule>
  </conditionalFormatting>
  <conditionalFormatting sqref="G174">
    <cfRule type="cellIs" dxfId="146" priority="171" stopIfTrue="1" operator="equal">
      <formula>$G173</formula>
    </cfRule>
  </conditionalFormatting>
  <conditionalFormatting sqref="A174:F174">
    <cfRule type="cellIs" dxfId="145" priority="172" stopIfTrue="1" operator="equal">
      <formula>0</formula>
    </cfRule>
  </conditionalFormatting>
  <conditionalFormatting sqref="G175">
    <cfRule type="cellIs" dxfId="144" priority="169" stopIfTrue="1" operator="equal">
      <formula>$G174</formula>
    </cfRule>
  </conditionalFormatting>
  <conditionalFormatting sqref="A175:F175">
    <cfRule type="cellIs" dxfId="143" priority="170" stopIfTrue="1" operator="equal">
      <formula>0</formula>
    </cfRule>
  </conditionalFormatting>
  <conditionalFormatting sqref="G176">
    <cfRule type="cellIs" dxfId="142" priority="167" stopIfTrue="1" operator="equal">
      <formula>$G175</formula>
    </cfRule>
  </conditionalFormatting>
  <conditionalFormatting sqref="A176:F176">
    <cfRule type="cellIs" dxfId="141" priority="168" stopIfTrue="1" operator="equal">
      <formula>0</formula>
    </cfRule>
  </conditionalFormatting>
  <conditionalFormatting sqref="G177">
    <cfRule type="cellIs" dxfId="140" priority="165" stopIfTrue="1" operator="equal">
      <formula>$G176</formula>
    </cfRule>
  </conditionalFormatting>
  <conditionalFormatting sqref="A177:F177">
    <cfRule type="cellIs" dxfId="139" priority="166" stopIfTrue="1" operator="equal">
      <formula>0</formula>
    </cfRule>
  </conditionalFormatting>
  <conditionalFormatting sqref="G178">
    <cfRule type="cellIs" dxfId="138" priority="163" stopIfTrue="1" operator="equal">
      <formula>$G177</formula>
    </cfRule>
  </conditionalFormatting>
  <conditionalFormatting sqref="A178:F178">
    <cfRule type="cellIs" dxfId="137" priority="164" stopIfTrue="1" operator="equal">
      <formula>0</formula>
    </cfRule>
  </conditionalFormatting>
  <conditionalFormatting sqref="G179">
    <cfRule type="cellIs" dxfId="136" priority="161" stopIfTrue="1" operator="equal">
      <formula>$G178</formula>
    </cfRule>
  </conditionalFormatting>
  <conditionalFormatting sqref="A179:F179">
    <cfRule type="cellIs" dxfId="135" priority="162" stopIfTrue="1" operator="equal">
      <formula>0</formula>
    </cfRule>
  </conditionalFormatting>
  <conditionalFormatting sqref="G180">
    <cfRule type="cellIs" dxfId="134" priority="159" stopIfTrue="1" operator="equal">
      <formula>$G179</formula>
    </cfRule>
  </conditionalFormatting>
  <conditionalFormatting sqref="A180:F180">
    <cfRule type="cellIs" dxfId="133" priority="160" stopIfTrue="1" operator="equal">
      <formula>0</formula>
    </cfRule>
  </conditionalFormatting>
  <conditionalFormatting sqref="G181">
    <cfRule type="cellIs" dxfId="132" priority="157" stopIfTrue="1" operator="equal">
      <formula>$G180</formula>
    </cfRule>
  </conditionalFormatting>
  <conditionalFormatting sqref="A181:F181">
    <cfRule type="cellIs" dxfId="131" priority="158" stopIfTrue="1" operator="equal">
      <formula>0</formula>
    </cfRule>
  </conditionalFormatting>
  <conditionalFormatting sqref="G182">
    <cfRule type="cellIs" dxfId="130" priority="155" stopIfTrue="1" operator="equal">
      <formula>$G181</formula>
    </cfRule>
  </conditionalFormatting>
  <conditionalFormatting sqref="A182:F182">
    <cfRule type="cellIs" dxfId="129" priority="156" stopIfTrue="1" operator="equal">
      <formula>0</formula>
    </cfRule>
  </conditionalFormatting>
  <conditionalFormatting sqref="G183">
    <cfRule type="cellIs" dxfId="128" priority="153" stopIfTrue="1" operator="equal">
      <formula>$G182</formula>
    </cfRule>
  </conditionalFormatting>
  <conditionalFormatting sqref="A183:F183">
    <cfRule type="cellIs" dxfId="127" priority="154" stopIfTrue="1" operator="equal">
      <formula>0</formula>
    </cfRule>
  </conditionalFormatting>
  <conditionalFormatting sqref="G184">
    <cfRule type="cellIs" dxfId="126" priority="151" stopIfTrue="1" operator="equal">
      <formula>$G183</formula>
    </cfRule>
  </conditionalFormatting>
  <conditionalFormatting sqref="A184:F184">
    <cfRule type="cellIs" dxfId="125" priority="152" stopIfTrue="1" operator="equal">
      <formula>0</formula>
    </cfRule>
  </conditionalFormatting>
  <conditionalFormatting sqref="A185:F185">
    <cfRule type="cellIs" dxfId="124" priority="150" stopIfTrue="1" operator="equal">
      <formula>0</formula>
    </cfRule>
  </conditionalFormatting>
  <conditionalFormatting sqref="G90">
    <cfRule type="cellIs" dxfId="123" priority="147" stopIfTrue="1" operator="equal">
      <formula>$G88</formula>
    </cfRule>
  </conditionalFormatting>
  <conditionalFormatting sqref="A90:F90">
    <cfRule type="cellIs" dxfId="122" priority="148" stopIfTrue="1" operator="equal">
      <formula>0</formula>
    </cfRule>
  </conditionalFormatting>
  <conditionalFormatting sqref="G91">
    <cfRule type="cellIs" dxfId="121" priority="145" stopIfTrue="1" operator="equal">
      <formula>$G88</formula>
    </cfRule>
  </conditionalFormatting>
  <conditionalFormatting sqref="A91:F91">
    <cfRule type="cellIs" dxfId="120" priority="146" stopIfTrue="1" operator="equal">
      <formula>0</formula>
    </cfRule>
  </conditionalFormatting>
  <conditionalFormatting sqref="G122">
    <cfRule type="cellIs" dxfId="119" priority="143" stopIfTrue="1" operator="equal">
      <formula>$G119</formula>
    </cfRule>
  </conditionalFormatting>
  <conditionalFormatting sqref="A122:F122">
    <cfRule type="cellIs" dxfId="118" priority="144" stopIfTrue="1" operator="equal">
      <formula>0</formula>
    </cfRule>
  </conditionalFormatting>
  <conditionalFormatting sqref="G123">
    <cfRule type="cellIs" dxfId="117" priority="141" stopIfTrue="1" operator="equal">
      <formula>$G120</formula>
    </cfRule>
  </conditionalFormatting>
  <conditionalFormatting sqref="A123:F123">
    <cfRule type="cellIs" dxfId="116" priority="142" stopIfTrue="1" operator="equal">
      <formula>0</formula>
    </cfRule>
  </conditionalFormatting>
  <conditionalFormatting sqref="G154">
    <cfRule type="cellIs" dxfId="115" priority="139" stopIfTrue="1" operator="equal">
      <formula>$G151</formula>
    </cfRule>
  </conditionalFormatting>
  <conditionalFormatting sqref="A154:F154">
    <cfRule type="cellIs" dxfId="114" priority="140" stopIfTrue="1" operator="equal">
      <formula>0</formula>
    </cfRule>
  </conditionalFormatting>
  <conditionalFormatting sqref="G155">
    <cfRule type="cellIs" dxfId="113" priority="137" stopIfTrue="1" operator="equal">
      <formula>$G152</formula>
    </cfRule>
  </conditionalFormatting>
  <conditionalFormatting sqref="A155:F155">
    <cfRule type="cellIs" dxfId="112" priority="138" stopIfTrue="1" operator="equal">
      <formula>0</formula>
    </cfRule>
  </conditionalFormatting>
  <conditionalFormatting sqref="G186">
    <cfRule type="cellIs" dxfId="111" priority="135" stopIfTrue="1" operator="equal">
      <formula>$G183</formula>
    </cfRule>
  </conditionalFormatting>
  <conditionalFormatting sqref="A186:F186">
    <cfRule type="cellIs" dxfId="110" priority="136" stopIfTrue="1" operator="equal">
      <formula>0</formula>
    </cfRule>
  </conditionalFormatting>
  <conditionalFormatting sqref="G187">
    <cfRule type="cellIs" dxfId="109" priority="133" stopIfTrue="1" operator="equal">
      <formula>$G184</formula>
    </cfRule>
  </conditionalFormatting>
  <conditionalFormatting sqref="A187:F187">
    <cfRule type="cellIs" dxfId="108" priority="134" stopIfTrue="1" operator="equal">
      <formula>0</formula>
    </cfRule>
  </conditionalFormatting>
  <conditionalFormatting sqref="G92">
    <cfRule type="cellIs" dxfId="107" priority="131" stopIfTrue="1" operator="equal">
      <formula>$G88</formula>
    </cfRule>
  </conditionalFormatting>
  <conditionalFormatting sqref="A92:F92">
    <cfRule type="cellIs" dxfId="106" priority="132" stopIfTrue="1" operator="equal">
      <formula>0</formula>
    </cfRule>
  </conditionalFormatting>
  <conditionalFormatting sqref="G124">
    <cfRule type="cellIs" dxfId="105" priority="129" stopIfTrue="1" operator="equal">
      <formula>$G120</formula>
    </cfRule>
  </conditionalFormatting>
  <conditionalFormatting sqref="A124:F124">
    <cfRule type="cellIs" dxfId="104" priority="130" stopIfTrue="1" operator="equal">
      <formula>0</formula>
    </cfRule>
  </conditionalFormatting>
  <conditionalFormatting sqref="G156">
    <cfRule type="cellIs" dxfId="103" priority="127" stopIfTrue="1" operator="equal">
      <formula>$G152</formula>
    </cfRule>
  </conditionalFormatting>
  <conditionalFormatting sqref="A156:F156">
    <cfRule type="cellIs" dxfId="102" priority="128" stopIfTrue="1" operator="equal">
      <formula>0</formula>
    </cfRule>
  </conditionalFormatting>
  <conditionalFormatting sqref="G188">
    <cfRule type="cellIs" dxfId="101" priority="125" stopIfTrue="1" operator="equal">
      <formula>$G184</formula>
    </cfRule>
  </conditionalFormatting>
  <conditionalFormatting sqref="A188:F188">
    <cfRule type="cellIs" dxfId="100" priority="126" stopIfTrue="1" operator="equal">
      <formula>0</formula>
    </cfRule>
  </conditionalFormatting>
  <conditionalFormatting sqref="G93">
    <cfRule type="cellIs" dxfId="99" priority="123" stopIfTrue="1" operator="equal">
      <formula>$G88</formula>
    </cfRule>
  </conditionalFormatting>
  <conditionalFormatting sqref="A93:F93">
    <cfRule type="cellIs" dxfId="98" priority="124" stopIfTrue="1" operator="equal">
      <formula>0</formula>
    </cfRule>
  </conditionalFormatting>
  <conditionalFormatting sqref="G125">
    <cfRule type="cellIs" dxfId="97" priority="121" stopIfTrue="1" operator="equal">
      <formula>$G120</formula>
    </cfRule>
  </conditionalFormatting>
  <conditionalFormatting sqref="A125:F125">
    <cfRule type="cellIs" dxfId="96" priority="122" stopIfTrue="1" operator="equal">
      <formula>0</formula>
    </cfRule>
  </conditionalFormatting>
  <conditionalFormatting sqref="G157">
    <cfRule type="cellIs" dxfId="95" priority="119" stopIfTrue="1" operator="equal">
      <formula>$G152</formula>
    </cfRule>
  </conditionalFormatting>
  <conditionalFormatting sqref="A157:F157">
    <cfRule type="cellIs" dxfId="94" priority="120" stopIfTrue="1" operator="equal">
      <formula>0</formula>
    </cfRule>
  </conditionalFormatting>
  <conditionalFormatting sqref="G194">
    <cfRule type="cellIs" dxfId="93" priority="117" stopIfTrue="1" operator="equal">
      <formula>$G184</formula>
    </cfRule>
  </conditionalFormatting>
  <conditionalFormatting sqref="A194:F194">
    <cfRule type="cellIs" dxfId="92" priority="118" stopIfTrue="1" operator="equal">
      <formula>0</formula>
    </cfRule>
  </conditionalFormatting>
  <conditionalFormatting sqref="A103:F103">
    <cfRule type="cellIs" dxfId="91" priority="116" stopIfTrue="1" operator="equal">
      <formula>0</formula>
    </cfRule>
  </conditionalFormatting>
  <conditionalFormatting sqref="D57">
    <cfRule type="cellIs" dxfId="90" priority="113" stopIfTrue="1" operator="equal">
      <formula>#REF!</formula>
    </cfRule>
  </conditionalFormatting>
  <conditionalFormatting sqref="A136:F136">
    <cfRule type="cellIs" dxfId="89" priority="112" stopIfTrue="1" operator="equal">
      <formula>0</formula>
    </cfRule>
  </conditionalFormatting>
  <conditionalFormatting sqref="A167:F167">
    <cfRule type="cellIs" dxfId="88" priority="109" stopIfTrue="1" operator="equal">
      <formula>0</formula>
    </cfRule>
  </conditionalFormatting>
  <conditionalFormatting sqref="A200:F200">
    <cfRule type="cellIs" dxfId="87" priority="106" stopIfTrue="1" operator="equal">
      <formula>0</formula>
    </cfRule>
  </conditionalFormatting>
  <conditionalFormatting sqref="G95">
    <cfRule type="cellIs" dxfId="86" priority="102" stopIfTrue="1" operator="equal">
      <formula>$G87</formula>
    </cfRule>
  </conditionalFormatting>
  <conditionalFormatting sqref="A95:F95">
    <cfRule type="cellIs" dxfId="85" priority="103" stopIfTrue="1" operator="equal">
      <formula>0</formula>
    </cfRule>
  </conditionalFormatting>
  <conditionalFormatting sqref="G94">
    <cfRule type="cellIs" dxfId="84" priority="100" stopIfTrue="1" operator="equal">
      <formula>$G86</formula>
    </cfRule>
  </conditionalFormatting>
  <conditionalFormatting sqref="A94:F94">
    <cfRule type="cellIs" dxfId="83" priority="101" stopIfTrue="1" operator="equal">
      <formula>0</formula>
    </cfRule>
  </conditionalFormatting>
  <conditionalFormatting sqref="A127:F127">
    <cfRule type="cellIs" dxfId="82" priority="99" stopIfTrue="1" operator="equal">
      <formula>0</formula>
    </cfRule>
  </conditionalFormatting>
  <conditionalFormatting sqref="G126">
    <cfRule type="cellIs" dxfId="81" priority="97" stopIfTrue="1" operator="equal">
      <formula>$G118</formula>
    </cfRule>
  </conditionalFormatting>
  <conditionalFormatting sqref="A126:F126">
    <cfRule type="cellIs" dxfId="80" priority="98" stopIfTrue="1" operator="equal">
      <formula>0</formula>
    </cfRule>
  </conditionalFormatting>
  <conditionalFormatting sqref="G127">
    <cfRule type="cellIs" dxfId="79" priority="96" stopIfTrue="1" operator="equal">
      <formula>$G126</formula>
    </cfRule>
  </conditionalFormatting>
  <conditionalFormatting sqref="A163:F163">
    <cfRule type="cellIs" dxfId="78" priority="95" stopIfTrue="1" operator="equal">
      <formula>0</formula>
    </cfRule>
  </conditionalFormatting>
  <conditionalFormatting sqref="G162">
    <cfRule type="cellIs" dxfId="77" priority="93" stopIfTrue="1" operator="equal">
      <formula>$G150</formula>
    </cfRule>
  </conditionalFormatting>
  <conditionalFormatting sqref="A162:F162">
    <cfRule type="cellIs" dxfId="76" priority="94" stopIfTrue="1" operator="equal">
      <formula>0</formula>
    </cfRule>
  </conditionalFormatting>
  <conditionalFormatting sqref="G163">
    <cfRule type="cellIs" dxfId="75" priority="92" stopIfTrue="1" operator="equal">
      <formula>$G162</formula>
    </cfRule>
  </conditionalFormatting>
  <conditionalFormatting sqref="A199:F199">
    <cfRule type="cellIs" dxfId="74" priority="91" stopIfTrue="1" operator="equal">
      <formula>0</formula>
    </cfRule>
  </conditionalFormatting>
  <conditionalFormatting sqref="G195">
    <cfRule type="cellIs" dxfId="73" priority="89" stopIfTrue="1" operator="equal">
      <formula>$G182</formula>
    </cfRule>
  </conditionalFormatting>
  <conditionalFormatting sqref="A195:F195">
    <cfRule type="cellIs" dxfId="72" priority="90" stopIfTrue="1" operator="equal">
      <formula>0</formula>
    </cfRule>
  </conditionalFormatting>
  <conditionalFormatting sqref="D54">
    <cfRule type="cellIs" dxfId="71" priority="87" stopIfTrue="1" operator="equal">
      <formula>$D50</formula>
    </cfRule>
  </conditionalFormatting>
  <conditionalFormatting sqref="D55">
    <cfRule type="cellIs" dxfId="70" priority="86" stopIfTrue="1" operator="equal">
      <formula>$D54</formula>
    </cfRule>
  </conditionalFormatting>
  <conditionalFormatting sqref="G97">
    <cfRule type="cellIs" dxfId="69" priority="84" stopIfTrue="1" operator="equal">
      <formula>$G87</formula>
    </cfRule>
  </conditionalFormatting>
  <conditionalFormatting sqref="A97:F97">
    <cfRule type="cellIs" dxfId="68" priority="85" stopIfTrue="1" operator="equal">
      <formula>0</formula>
    </cfRule>
  </conditionalFormatting>
  <conditionalFormatting sqref="G96">
    <cfRule type="cellIs" dxfId="67" priority="82" stopIfTrue="1" operator="equal">
      <formula>$G86</formula>
    </cfRule>
  </conditionalFormatting>
  <conditionalFormatting sqref="A96:F96">
    <cfRule type="cellIs" dxfId="66" priority="83" stopIfTrue="1" operator="equal">
      <formula>0</formula>
    </cfRule>
  </conditionalFormatting>
  <conditionalFormatting sqref="A135:F135">
    <cfRule type="cellIs" dxfId="65" priority="81" stopIfTrue="1" operator="equal">
      <formula>0</formula>
    </cfRule>
  </conditionalFormatting>
  <conditionalFormatting sqref="G128">
    <cfRule type="cellIs" dxfId="64" priority="79" stopIfTrue="1" operator="equal">
      <formula>$G118</formula>
    </cfRule>
  </conditionalFormatting>
  <conditionalFormatting sqref="A128:F128">
    <cfRule type="cellIs" dxfId="63" priority="80" stopIfTrue="1" operator="equal">
      <formula>0</formula>
    </cfRule>
  </conditionalFormatting>
  <conditionalFormatting sqref="G99">
    <cfRule type="cellIs" dxfId="62" priority="76" stopIfTrue="1" operator="equal">
      <formula>$G87</formula>
    </cfRule>
  </conditionalFormatting>
  <conditionalFormatting sqref="A99:F99">
    <cfRule type="cellIs" dxfId="61" priority="77" stopIfTrue="1" operator="equal">
      <formula>0</formula>
    </cfRule>
  </conditionalFormatting>
  <conditionalFormatting sqref="G98">
    <cfRule type="cellIs" dxfId="60" priority="74" stopIfTrue="1" operator="equal">
      <formula>$G86</formula>
    </cfRule>
  </conditionalFormatting>
  <conditionalFormatting sqref="A98:F98">
    <cfRule type="cellIs" dxfId="59" priority="75" stopIfTrue="1" operator="equal">
      <formula>0</formula>
    </cfRule>
  </conditionalFormatting>
  <conditionalFormatting sqref="A104:F104">
    <cfRule type="cellIs" dxfId="58" priority="73" stopIfTrue="1" operator="equal">
      <formula>0</formula>
    </cfRule>
  </conditionalFormatting>
  <conditionalFormatting sqref="A131:F131">
    <cfRule type="cellIs" dxfId="57" priority="71" stopIfTrue="1" operator="equal">
      <formula>0</formula>
    </cfRule>
  </conditionalFormatting>
  <conditionalFormatting sqref="G130">
    <cfRule type="cellIs" dxfId="56" priority="69" stopIfTrue="1" operator="equal">
      <formula>$G117</formula>
    </cfRule>
  </conditionalFormatting>
  <conditionalFormatting sqref="A130:F130">
    <cfRule type="cellIs" dxfId="55" priority="70" stopIfTrue="1" operator="equal">
      <formula>0</formula>
    </cfRule>
  </conditionalFormatting>
  <conditionalFormatting sqref="G131">
    <cfRule type="cellIs" dxfId="54" priority="68" stopIfTrue="1" operator="equal">
      <formula>$G130</formula>
    </cfRule>
  </conditionalFormatting>
  <conditionalFormatting sqref="A129:F129">
    <cfRule type="cellIs" dxfId="53" priority="67" stopIfTrue="1" operator="equal">
      <formula>0</formula>
    </cfRule>
  </conditionalFormatting>
  <conditionalFormatting sqref="G129">
    <cfRule type="cellIs" dxfId="52" priority="66" stopIfTrue="1" operator="equal">
      <formula>$G125</formula>
    </cfRule>
  </conditionalFormatting>
  <conditionalFormatting sqref="A161:F161">
    <cfRule type="cellIs" dxfId="51" priority="65" stopIfTrue="1" operator="equal">
      <formula>0</formula>
    </cfRule>
  </conditionalFormatting>
  <conditionalFormatting sqref="G160">
    <cfRule type="cellIs" dxfId="50" priority="63" stopIfTrue="1" operator="equal">
      <formula>$G148</formula>
    </cfRule>
  </conditionalFormatting>
  <conditionalFormatting sqref="A160:F160">
    <cfRule type="cellIs" dxfId="49" priority="64" stopIfTrue="1" operator="equal">
      <formula>0</formula>
    </cfRule>
  </conditionalFormatting>
  <conditionalFormatting sqref="G161">
    <cfRule type="cellIs" dxfId="48" priority="62" stopIfTrue="1" operator="equal">
      <formula>$G160</formula>
    </cfRule>
  </conditionalFormatting>
  <conditionalFormatting sqref="A159:F159">
    <cfRule type="cellIs" dxfId="47" priority="61" stopIfTrue="1" operator="equal">
      <formula>0</formula>
    </cfRule>
  </conditionalFormatting>
  <conditionalFormatting sqref="G158">
    <cfRule type="cellIs" dxfId="46" priority="59" stopIfTrue="1" operator="equal">
      <formula>$G146</formula>
    </cfRule>
  </conditionalFormatting>
  <conditionalFormatting sqref="A158:F158">
    <cfRule type="cellIs" dxfId="45" priority="60" stopIfTrue="1" operator="equal">
      <formula>0</formula>
    </cfRule>
  </conditionalFormatting>
  <conditionalFormatting sqref="G159">
    <cfRule type="cellIs" dxfId="44" priority="58" stopIfTrue="1" operator="equal">
      <formula>$G158</formula>
    </cfRule>
  </conditionalFormatting>
  <conditionalFormatting sqref="A168:F168">
    <cfRule type="cellIs" dxfId="43" priority="57" stopIfTrue="1" operator="equal">
      <formula>0</formula>
    </cfRule>
  </conditionalFormatting>
  <conditionalFormatting sqref="A193:F193">
    <cfRule type="cellIs" dxfId="42" priority="55" stopIfTrue="1" operator="equal">
      <formula>0</formula>
    </cfRule>
  </conditionalFormatting>
  <conditionalFormatting sqref="G189">
    <cfRule type="cellIs" dxfId="41" priority="53" stopIfTrue="1" operator="equal">
      <formula>$G179</formula>
    </cfRule>
  </conditionalFormatting>
  <conditionalFormatting sqref="A189:F189">
    <cfRule type="cellIs" dxfId="40" priority="54" stopIfTrue="1" operator="equal">
      <formula>0</formula>
    </cfRule>
  </conditionalFormatting>
  <conditionalFormatting sqref="G192">
    <cfRule type="cellIs" dxfId="39" priority="51" stopIfTrue="1" operator="equal">
      <formula>$G179</formula>
    </cfRule>
  </conditionalFormatting>
  <conditionalFormatting sqref="A192:F192">
    <cfRule type="cellIs" dxfId="38" priority="52" stopIfTrue="1" operator="equal">
      <formula>0</formula>
    </cfRule>
  </conditionalFormatting>
  <conditionalFormatting sqref="G193">
    <cfRule type="cellIs" dxfId="37" priority="50" stopIfTrue="1" operator="equal">
      <formula>$G192</formula>
    </cfRule>
  </conditionalFormatting>
  <conditionalFormatting sqref="A191:F191">
    <cfRule type="cellIs" dxfId="36" priority="49" stopIfTrue="1" operator="equal">
      <formula>0</formula>
    </cfRule>
  </conditionalFormatting>
  <conditionalFormatting sqref="G190">
    <cfRule type="cellIs" dxfId="35" priority="47" stopIfTrue="1" operator="equal">
      <formula>$G177</formula>
    </cfRule>
  </conditionalFormatting>
  <conditionalFormatting sqref="A190:F190">
    <cfRule type="cellIs" dxfId="34" priority="48" stopIfTrue="1" operator="equal">
      <formula>0</formula>
    </cfRule>
  </conditionalFormatting>
  <conditionalFormatting sqref="G191">
    <cfRule type="cellIs" dxfId="33" priority="46" stopIfTrue="1" operator="equal">
      <formula>$G190</formula>
    </cfRule>
  </conditionalFormatting>
  <conditionalFormatting sqref="A102:F102">
    <cfRule type="cellIs" dxfId="32" priority="45" stopIfTrue="1" operator="equal">
      <formula>0</formula>
    </cfRule>
  </conditionalFormatting>
  <conditionalFormatting sqref="A100:F100">
    <cfRule type="cellIs" dxfId="31" priority="43" stopIfTrue="1" operator="equal">
      <formula>0</formula>
    </cfRule>
  </conditionalFormatting>
  <conditionalFormatting sqref="A101:F101">
    <cfRule type="cellIs" dxfId="30" priority="41" stopIfTrue="1" operator="equal">
      <formula>0</formula>
    </cfRule>
  </conditionalFormatting>
  <conditionalFormatting sqref="D56">
    <cfRule type="cellIs" dxfId="29" priority="39" stopIfTrue="1" operator="equal">
      <formula>#REF!</formula>
    </cfRule>
  </conditionalFormatting>
  <conditionalFormatting sqref="A134:F134">
    <cfRule type="cellIs" dxfId="28" priority="38" stopIfTrue="1" operator="equal">
      <formula>0</formula>
    </cfRule>
  </conditionalFormatting>
  <conditionalFormatting sqref="A133:F133">
    <cfRule type="cellIs" dxfId="27" priority="37" stopIfTrue="1" operator="equal">
      <formula>0</formula>
    </cfRule>
  </conditionalFormatting>
  <conditionalFormatting sqref="A132:F132">
    <cfRule type="cellIs" dxfId="26" priority="34" stopIfTrue="1" operator="equal">
      <formula>0</formula>
    </cfRule>
  </conditionalFormatting>
  <conditionalFormatting sqref="A166:F166">
    <cfRule type="cellIs" dxfId="25" priority="32" stopIfTrue="1" operator="equal">
      <formula>0</formula>
    </cfRule>
  </conditionalFormatting>
  <conditionalFormatting sqref="A164:F164">
    <cfRule type="cellIs" dxfId="24" priority="31" stopIfTrue="1" operator="equal">
      <formula>0</formula>
    </cfRule>
  </conditionalFormatting>
  <conditionalFormatting sqref="A165:F165">
    <cfRule type="cellIs" dxfId="23" priority="28" stopIfTrue="1" operator="equal">
      <formula>0</formula>
    </cfRule>
  </conditionalFormatting>
  <conditionalFormatting sqref="A198:F198">
    <cfRule type="cellIs" dxfId="22" priority="26" stopIfTrue="1" operator="equal">
      <formula>0</formula>
    </cfRule>
  </conditionalFormatting>
  <conditionalFormatting sqref="G100">
    <cfRule type="cellIs" dxfId="21" priority="20" stopIfTrue="1" operator="equal">
      <formula>$G84</formula>
    </cfRule>
  </conditionalFormatting>
  <conditionalFormatting sqref="A197:F197">
    <cfRule type="cellIs" dxfId="20" priority="25" stopIfTrue="1" operator="equal">
      <formula>0</formula>
    </cfRule>
  </conditionalFormatting>
  <conditionalFormatting sqref="A196:F196">
    <cfRule type="cellIs" dxfId="19" priority="22" stopIfTrue="1" operator="equal">
      <formula>0</formula>
    </cfRule>
  </conditionalFormatting>
  <conditionalFormatting sqref="G104">
    <cfRule type="cellIs" dxfId="18" priority="16" stopIfTrue="1" operator="equal">
      <formula>$G88</formula>
    </cfRule>
  </conditionalFormatting>
  <conditionalFormatting sqref="G168">
    <cfRule type="cellIs" dxfId="17" priority="6" stopIfTrue="1" operator="equal">
      <formula>$G153</formula>
    </cfRule>
  </conditionalFormatting>
  <conditionalFormatting sqref="G101">
    <cfRule type="cellIs" dxfId="16" priority="19" stopIfTrue="1" operator="equal">
      <formula>$G85</formula>
    </cfRule>
  </conditionalFormatting>
  <conditionalFormatting sqref="G102">
    <cfRule type="cellIs" dxfId="15" priority="18" stopIfTrue="1" operator="equal">
      <formula>$G87</formula>
    </cfRule>
  </conditionalFormatting>
  <conditionalFormatting sqref="G103">
    <cfRule type="cellIs" dxfId="14" priority="17" stopIfTrue="1" operator="equal">
      <formula>$G87</formula>
    </cfRule>
  </conditionalFormatting>
  <conditionalFormatting sqref="G132">
    <cfRule type="cellIs" dxfId="13" priority="15" stopIfTrue="1" operator="equal">
      <formula>$G116</formula>
    </cfRule>
  </conditionalFormatting>
  <conditionalFormatting sqref="G133">
    <cfRule type="cellIs" dxfId="12" priority="14" stopIfTrue="1" operator="equal">
      <formula>$G132</formula>
    </cfRule>
  </conditionalFormatting>
  <conditionalFormatting sqref="G134">
    <cfRule type="cellIs" dxfId="11" priority="13" stopIfTrue="1" operator="equal">
      <formula>$G127</formula>
    </cfRule>
  </conditionalFormatting>
  <conditionalFormatting sqref="G135">
    <cfRule type="cellIs" dxfId="10" priority="12" stopIfTrue="1" operator="equal">
      <formula>$G128</formula>
    </cfRule>
  </conditionalFormatting>
  <conditionalFormatting sqref="G136">
    <cfRule type="cellIs" dxfId="9" priority="11" stopIfTrue="1" operator="equal">
      <formula>$G129</formula>
    </cfRule>
  </conditionalFormatting>
  <conditionalFormatting sqref="G164">
    <cfRule type="cellIs" dxfId="8" priority="10" stopIfTrue="1" operator="equal">
      <formula>$G159</formula>
    </cfRule>
  </conditionalFormatting>
  <conditionalFormatting sqref="G165">
    <cfRule type="cellIs" dxfId="7" priority="9" stopIfTrue="1" operator="equal">
      <formula>$G163</formula>
    </cfRule>
  </conditionalFormatting>
  <conditionalFormatting sqref="G166">
    <cfRule type="cellIs" dxfId="6" priority="8" stopIfTrue="1" operator="equal">
      <formula>$G151</formula>
    </cfRule>
  </conditionalFormatting>
  <conditionalFormatting sqref="G167">
    <cfRule type="cellIs" dxfId="5" priority="7" stopIfTrue="1" operator="equal">
      <formula>$G152</formula>
    </cfRule>
  </conditionalFormatting>
  <conditionalFormatting sqref="G196">
    <cfRule type="cellIs" dxfId="4" priority="5" stopIfTrue="1" operator="equal">
      <formula>$G180</formula>
    </cfRule>
  </conditionalFormatting>
  <conditionalFormatting sqref="G197">
    <cfRule type="cellIs" dxfId="3" priority="4" stopIfTrue="1" operator="equal">
      <formula>$G196</formula>
    </cfRule>
  </conditionalFormatting>
  <conditionalFormatting sqref="G198">
    <cfRule type="cellIs" dxfId="2" priority="3" stopIfTrue="1" operator="equal">
      <formula>$G194</formula>
    </cfRule>
  </conditionalFormatting>
  <conditionalFormatting sqref="G199">
    <cfRule type="cellIs" dxfId="1" priority="2" stopIfTrue="1" operator="equal">
      <formula>$G195</formula>
    </cfRule>
  </conditionalFormatting>
  <conditionalFormatting sqref="G200">
    <cfRule type="cellIs" dxfId="0" priority="1" stopIfTrue="1" operator="equal">
      <formula>$G196</formula>
    </cfRule>
  </conditionalFormatting>
  <pageMargins left="0.31496062992125984" right="0.31496062992125984" top="0.98425196850393704" bottom="0.39370078740157483" header="0.78740157480314965" footer="0"/>
  <pageSetup paperSize="9" scale="66" fitToHeight="500" orientation="landscape" r:id="rId1"/>
  <headerFooter alignWithMargins="0"/>
  <rowBreaks count="2" manualBreakCount="2">
    <brk id="30" max="64" man="1"/>
    <brk id="7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144-р</vt:lpstr>
      <vt:lpstr>'144-р'!Область_друку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Vikonkom</cp:lastModifiedBy>
  <cp:lastPrinted>2025-08-04T05:41:42Z</cp:lastPrinted>
  <dcterms:created xsi:type="dcterms:W3CDTF">2016-08-15T09:54:21Z</dcterms:created>
  <dcterms:modified xsi:type="dcterms:W3CDTF">2025-08-04T05:41:55Z</dcterms:modified>
</cp:coreProperties>
</file>